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25 - Tenders\14 - Spring 2024\ITT docs\For website\"/>
    </mc:Choice>
  </mc:AlternateContent>
  <xr:revisionPtr revIDLastSave="0" documentId="13_ncr:1_{4E8B60EF-E624-41B9-9949-FE914FB90F15}" xr6:coauthVersionLast="47" xr6:coauthVersionMax="47" xr10:uidLastSave="{00000000-0000-0000-0000-000000000000}"/>
  <workbookProtection workbookAlgorithmName="SHA-512" workbookHashValue="TOtBW3Gr5t/PL4q7+ith9P3iZLIIPYNhz4pud1JX8AJoJNTS0oPrjvW6dN5/rgrCdVSPHMTaxXsE8KJctJU90A==" workbookSaltValue="+wIRAXBW/BuI2ZgKpANAZg==" workbookSpinCount="100000" lockStructure="1"/>
  <bookViews>
    <workbookView xWindow="-120" yWindow="-120" windowWidth="29040" windowHeight="15840" firstSheet="1" activeTab="1" xr2:uid="{F76F6EF8-DE0A-4798-B8A3-F123E497E949}"/>
  </bookViews>
  <sheets>
    <sheet name="Enhance logic (Do not use)" sheetId="10" state="hidden" r:id="rId1"/>
    <sheet name="Introduction &amp; Help" sheetId="11" r:id="rId2"/>
    <sheet name="Tender Finder" sheetId="1" r:id="rId3"/>
    <sheet name="Manual Entry" sheetId="9" r:id="rId4"/>
    <sheet name="Lists &amp; wording" sheetId="8" state="hidden" r:id="rId5"/>
    <sheet name="Data" sheetId="2" state="hidden" r:id="rId6"/>
    <sheet name="Competition Data" sheetId="12" r:id="rId7"/>
  </sheets>
  <externalReferences>
    <externalReference r:id="rId8"/>
  </externalReferences>
  <definedNames>
    <definedName name="_xlnm._FilterDatabase" localSheetId="6" hidden="1">'Competition Data'!$A$1:$H$214</definedName>
    <definedName name="_xlnm._FilterDatabase" localSheetId="5" hidden="1">Data!$B$1:$J$282</definedName>
    <definedName name="_xlnm._FilterDatabase" localSheetId="4" hidden="1">'Lists &amp; wording'!$A$2:$A$32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8" l="1" a="1"/>
  <c r="A3" i="8" s="1"/>
  <c r="B3" i="2"/>
  <c r="C3" i="2"/>
  <c r="D3" i="2"/>
  <c r="E3" i="2"/>
  <c r="F3" i="2"/>
  <c r="G3" i="2"/>
  <c r="H3" i="2"/>
  <c r="I3" i="2"/>
  <c r="B4" i="2"/>
  <c r="C4" i="2"/>
  <c r="D4" i="2"/>
  <c r="E4" i="2"/>
  <c r="F4" i="2"/>
  <c r="G4" i="2"/>
  <c r="H4" i="2"/>
  <c r="I4" i="2"/>
  <c r="B5" i="2"/>
  <c r="C5" i="2"/>
  <c r="D5" i="2"/>
  <c r="E5" i="2"/>
  <c r="F5" i="2"/>
  <c r="G5" i="2"/>
  <c r="H5" i="2"/>
  <c r="I5" i="2"/>
  <c r="B6" i="2"/>
  <c r="C6" i="2"/>
  <c r="D6" i="2"/>
  <c r="E6" i="2"/>
  <c r="F6" i="2"/>
  <c r="G6" i="2"/>
  <c r="H6" i="2"/>
  <c r="I6" i="2"/>
  <c r="B7" i="2"/>
  <c r="C7" i="2"/>
  <c r="D7" i="2"/>
  <c r="E7" i="2"/>
  <c r="F7" i="2"/>
  <c r="G7" i="2"/>
  <c r="H7" i="2"/>
  <c r="I7" i="2"/>
  <c r="B8" i="2"/>
  <c r="C8" i="2"/>
  <c r="D8" i="2"/>
  <c r="E8" i="2"/>
  <c r="F8" i="2"/>
  <c r="G8" i="2"/>
  <c r="H8" i="2"/>
  <c r="I8" i="2"/>
  <c r="B9" i="2"/>
  <c r="C9" i="2"/>
  <c r="D9" i="2"/>
  <c r="E9" i="2"/>
  <c r="F9" i="2"/>
  <c r="G9" i="2"/>
  <c r="H9" i="2"/>
  <c r="I9" i="2"/>
  <c r="J9" i="2"/>
  <c r="B10" i="2"/>
  <c r="C10" i="2"/>
  <c r="D10" i="2"/>
  <c r="E10" i="2"/>
  <c r="F10" i="2"/>
  <c r="G10" i="2"/>
  <c r="H10" i="2"/>
  <c r="I10" i="2"/>
  <c r="B11" i="2"/>
  <c r="C11" i="2"/>
  <c r="D11" i="2"/>
  <c r="E11" i="2"/>
  <c r="F11" i="2"/>
  <c r="G11" i="2"/>
  <c r="H11" i="2"/>
  <c r="I11" i="2"/>
  <c r="B12" i="2"/>
  <c r="C12" i="2"/>
  <c r="D12" i="2"/>
  <c r="E12" i="2"/>
  <c r="F12" i="2"/>
  <c r="G12" i="2"/>
  <c r="H12" i="2"/>
  <c r="I12" i="2"/>
  <c r="B13" i="2"/>
  <c r="C13" i="2"/>
  <c r="D13" i="2"/>
  <c r="E13" i="2"/>
  <c r="F13" i="2"/>
  <c r="G13" i="2"/>
  <c r="H13" i="2"/>
  <c r="I13" i="2"/>
  <c r="B14" i="2"/>
  <c r="C14" i="2"/>
  <c r="D14" i="2"/>
  <c r="E14" i="2"/>
  <c r="A14" i="2" s="1"/>
  <c r="F14" i="2"/>
  <c r="G14" i="2"/>
  <c r="H14" i="2"/>
  <c r="I14" i="2"/>
  <c r="B15" i="2"/>
  <c r="C15" i="2"/>
  <c r="D15" i="2"/>
  <c r="E15" i="2"/>
  <c r="F15" i="2"/>
  <c r="G15" i="2"/>
  <c r="H15" i="2"/>
  <c r="I15" i="2"/>
  <c r="B16" i="2"/>
  <c r="C16" i="2"/>
  <c r="D16" i="2"/>
  <c r="E16" i="2"/>
  <c r="F16" i="2"/>
  <c r="G16" i="2"/>
  <c r="H16" i="2"/>
  <c r="I16" i="2"/>
  <c r="B17" i="2"/>
  <c r="C17" i="2"/>
  <c r="D17" i="2"/>
  <c r="E17" i="2"/>
  <c r="F17" i="2"/>
  <c r="G17" i="2"/>
  <c r="H17" i="2"/>
  <c r="I17" i="2"/>
  <c r="B18" i="2"/>
  <c r="C18" i="2"/>
  <c r="D18" i="2"/>
  <c r="E18" i="2"/>
  <c r="F18" i="2"/>
  <c r="G18" i="2"/>
  <c r="H18" i="2"/>
  <c r="I18" i="2"/>
  <c r="B19" i="2"/>
  <c r="C19" i="2"/>
  <c r="D19" i="2"/>
  <c r="E19" i="2"/>
  <c r="F19" i="2"/>
  <c r="G19" i="2"/>
  <c r="H19" i="2"/>
  <c r="I19" i="2"/>
  <c r="B20" i="2"/>
  <c r="C20" i="2"/>
  <c r="D20" i="2"/>
  <c r="E20" i="2"/>
  <c r="F20" i="2"/>
  <c r="G20" i="2"/>
  <c r="H20" i="2"/>
  <c r="I20" i="2"/>
  <c r="B21" i="2"/>
  <c r="C21" i="2"/>
  <c r="D21" i="2"/>
  <c r="E21" i="2"/>
  <c r="F21" i="2"/>
  <c r="G21" i="2"/>
  <c r="H21" i="2"/>
  <c r="I21" i="2"/>
  <c r="B22" i="2"/>
  <c r="C22" i="2"/>
  <c r="D22" i="2"/>
  <c r="E22" i="2"/>
  <c r="F22" i="2"/>
  <c r="G22" i="2"/>
  <c r="H22" i="2"/>
  <c r="I22" i="2"/>
  <c r="B23" i="2"/>
  <c r="C23" i="2"/>
  <c r="D23" i="2"/>
  <c r="E23" i="2"/>
  <c r="F23" i="2"/>
  <c r="G23" i="2"/>
  <c r="H23" i="2"/>
  <c r="I23" i="2"/>
  <c r="B24" i="2"/>
  <c r="C24" i="2"/>
  <c r="D24" i="2"/>
  <c r="E24" i="2"/>
  <c r="F24" i="2"/>
  <c r="G24" i="2"/>
  <c r="H24" i="2"/>
  <c r="I24" i="2"/>
  <c r="B25" i="2"/>
  <c r="C25" i="2"/>
  <c r="D25" i="2"/>
  <c r="E25" i="2"/>
  <c r="F25" i="2"/>
  <c r="G25" i="2"/>
  <c r="H25" i="2"/>
  <c r="I25" i="2"/>
  <c r="B26" i="2"/>
  <c r="C26" i="2"/>
  <c r="D26" i="2"/>
  <c r="E26" i="2"/>
  <c r="F26" i="2"/>
  <c r="G26" i="2"/>
  <c r="H26" i="2"/>
  <c r="I26" i="2"/>
  <c r="B27" i="2"/>
  <c r="C27" i="2"/>
  <c r="D27" i="2"/>
  <c r="E27" i="2"/>
  <c r="F27" i="2"/>
  <c r="G27" i="2"/>
  <c r="H27" i="2"/>
  <c r="I27" i="2"/>
  <c r="B28" i="2"/>
  <c r="C28" i="2"/>
  <c r="D28" i="2"/>
  <c r="E28" i="2"/>
  <c r="F28" i="2"/>
  <c r="G28" i="2"/>
  <c r="H28" i="2"/>
  <c r="I28" i="2"/>
  <c r="B29" i="2"/>
  <c r="C29" i="2"/>
  <c r="D29" i="2"/>
  <c r="E29" i="2"/>
  <c r="F29" i="2"/>
  <c r="G29" i="2"/>
  <c r="H29" i="2"/>
  <c r="I29" i="2"/>
  <c r="B30" i="2"/>
  <c r="C30" i="2"/>
  <c r="D30" i="2"/>
  <c r="E30" i="2"/>
  <c r="F30" i="2"/>
  <c r="G30" i="2"/>
  <c r="H30" i="2"/>
  <c r="I30" i="2"/>
  <c r="B31" i="2"/>
  <c r="C31" i="2"/>
  <c r="D31" i="2"/>
  <c r="E31" i="2"/>
  <c r="F31" i="2"/>
  <c r="G31" i="2"/>
  <c r="H31" i="2"/>
  <c r="I31" i="2"/>
  <c r="B32" i="2"/>
  <c r="C32" i="2"/>
  <c r="D32" i="2"/>
  <c r="E32" i="2"/>
  <c r="F32" i="2"/>
  <c r="G32" i="2"/>
  <c r="H32" i="2"/>
  <c r="I32" i="2"/>
  <c r="B33" i="2"/>
  <c r="C33" i="2"/>
  <c r="D33" i="2"/>
  <c r="E33" i="2"/>
  <c r="F33" i="2"/>
  <c r="G33" i="2"/>
  <c r="H33" i="2"/>
  <c r="I33" i="2"/>
  <c r="B34" i="2"/>
  <c r="J34" i="2" s="1"/>
  <c r="C34" i="2"/>
  <c r="D34" i="2"/>
  <c r="E34" i="2"/>
  <c r="F34" i="2"/>
  <c r="G34" i="2"/>
  <c r="H34" i="2"/>
  <c r="I34" i="2"/>
  <c r="B35" i="2"/>
  <c r="C35" i="2"/>
  <c r="D35" i="2"/>
  <c r="E35" i="2"/>
  <c r="F35" i="2"/>
  <c r="G35" i="2"/>
  <c r="H35" i="2"/>
  <c r="I35" i="2"/>
  <c r="B36" i="2"/>
  <c r="C36" i="2"/>
  <c r="D36" i="2"/>
  <c r="E36" i="2"/>
  <c r="F36" i="2"/>
  <c r="G36" i="2"/>
  <c r="H36" i="2"/>
  <c r="I36" i="2"/>
  <c r="B37" i="2"/>
  <c r="C37" i="2"/>
  <c r="D37" i="2"/>
  <c r="E37" i="2"/>
  <c r="F37" i="2"/>
  <c r="G37" i="2"/>
  <c r="H37" i="2"/>
  <c r="I37" i="2"/>
  <c r="B38" i="2"/>
  <c r="C38" i="2"/>
  <c r="D38" i="2"/>
  <c r="E38" i="2"/>
  <c r="F38" i="2"/>
  <c r="G38" i="2"/>
  <c r="H38" i="2"/>
  <c r="I38" i="2"/>
  <c r="B39" i="2"/>
  <c r="C39" i="2"/>
  <c r="D39" i="2"/>
  <c r="E39" i="2"/>
  <c r="F39" i="2"/>
  <c r="G39" i="2"/>
  <c r="H39" i="2"/>
  <c r="I39" i="2"/>
  <c r="B40" i="2"/>
  <c r="C40" i="2"/>
  <c r="D40" i="2"/>
  <c r="E40" i="2"/>
  <c r="F40" i="2"/>
  <c r="G40" i="2"/>
  <c r="H40" i="2"/>
  <c r="I40" i="2"/>
  <c r="B41" i="2"/>
  <c r="C41" i="2"/>
  <c r="D41" i="2"/>
  <c r="E41" i="2"/>
  <c r="F41" i="2"/>
  <c r="G41" i="2"/>
  <c r="H41" i="2"/>
  <c r="I41" i="2"/>
  <c r="B42" i="2"/>
  <c r="C42" i="2"/>
  <c r="D42" i="2"/>
  <c r="E42" i="2"/>
  <c r="F42" i="2"/>
  <c r="G42" i="2"/>
  <c r="H42" i="2"/>
  <c r="I42" i="2"/>
  <c r="B43" i="2"/>
  <c r="C43" i="2"/>
  <c r="D43" i="2"/>
  <c r="E43" i="2"/>
  <c r="F43" i="2"/>
  <c r="G43" i="2"/>
  <c r="H43" i="2"/>
  <c r="I43" i="2"/>
  <c r="B44" i="2"/>
  <c r="C44" i="2"/>
  <c r="D44" i="2"/>
  <c r="E44" i="2"/>
  <c r="F44" i="2"/>
  <c r="G44" i="2"/>
  <c r="H44" i="2"/>
  <c r="I44" i="2"/>
  <c r="B45" i="2"/>
  <c r="C45" i="2"/>
  <c r="D45" i="2"/>
  <c r="E45" i="2"/>
  <c r="F45" i="2"/>
  <c r="G45" i="2"/>
  <c r="H45" i="2"/>
  <c r="I45" i="2"/>
  <c r="B46" i="2"/>
  <c r="C46" i="2"/>
  <c r="D46" i="2"/>
  <c r="E46" i="2"/>
  <c r="F46" i="2"/>
  <c r="G46" i="2"/>
  <c r="H46" i="2"/>
  <c r="I46" i="2"/>
  <c r="B47" i="2"/>
  <c r="C47" i="2"/>
  <c r="D47" i="2"/>
  <c r="E47" i="2"/>
  <c r="F47" i="2"/>
  <c r="G47" i="2"/>
  <c r="H47" i="2"/>
  <c r="I47" i="2"/>
  <c r="B48" i="2"/>
  <c r="C48" i="2"/>
  <c r="D48" i="2"/>
  <c r="E48" i="2"/>
  <c r="F48" i="2"/>
  <c r="G48" i="2"/>
  <c r="H48" i="2"/>
  <c r="I48" i="2"/>
  <c r="B49" i="2"/>
  <c r="C49" i="2"/>
  <c r="D49" i="2"/>
  <c r="E49" i="2"/>
  <c r="F49" i="2"/>
  <c r="G49" i="2"/>
  <c r="H49" i="2"/>
  <c r="I49" i="2"/>
  <c r="B50" i="2"/>
  <c r="C50" i="2"/>
  <c r="D50" i="2"/>
  <c r="E50" i="2"/>
  <c r="F50" i="2"/>
  <c r="G50" i="2"/>
  <c r="H50" i="2"/>
  <c r="I50" i="2"/>
  <c r="B51" i="2"/>
  <c r="C51" i="2"/>
  <c r="D51" i="2"/>
  <c r="E51" i="2"/>
  <c r="F51" i="2"/>
  <c r="G51" i="2"/>
  <c r="H51" i="2"/>
  <c r="I51" i="2"/>
  <c r="B52" i="2"/>
  <c r="C52" i="2"/>
  <c r="D52" i="2"/>
  <c r="E52" i="2"/>
  <c r="F52" i="2"/>
  <c r="G52" i="2"/>
  <c r="H52" i="2"/>
  <c r="I52" i="2"/>
  <c r="B53" i="2"/>
  <c r="C53" i="2"/>
  <c r="D53" i="2"/>
  <c r="E53" i="2"/>
  <c r="F53" i="2"/>
  <c r="G53" i="2"/>
  <c r="H53" i="2"/>
  <c r="I53" i="2"/>
  <c r="B54" i="2"/>
  <c r="C54" i="2"/>
  <c r="D54" i="2"/>
  <c r="E54" i="2"/>
  <c r="F54" i="2"/>
  <c r="G54" i="2"/>
  <c r="H54" i="2"/>
  <c r="I54" i="2"/>
  <c r="B55" i="2"/>
  <c r="C55" i="2"/>
  <c r="D55" i="2"/>
  <c r="E55" i="2"/>
  <c r="F55" i="2"/>
  <c r="G55" i="2"/>
  <c r="H55" i="2"/>
  <c r="I55" i="2"/>
  <c r="B56" i="2"/>
  <c r="C56" i="2"/>
  <c r="D56" i="2"/>
  <c r="E56" i="2"/>
  <c r="F56" i="2"/>
  <c r="G56" i="2"/>
  <c r="H56" i="2"/>
  <c r="I56" i="2"/>
  <c r="B57" i="2"/>
  <c r="C57" i="2"/>
  <c r="D57" i="2"/>
  <c r="E57" i="2"/>
  <c r="F57" i="2"/>
  <c r="G57" i="2"/>
  <c r="H57" i="2"/>
  <c r="I57" i="2"/>
  <c r="B58" i="2"/>
  <c r="C58" i="2"/>
  <c r="D58" i="2"/>
  <c r="E58" i="2"/>
  <c r="F58" i="2"/>
  <c r="G58" i="2"/>
  <c r="H58" i="2"/>
  <c r="I58" i="2"/>
  <c r="B59" i="2"/>
  <c r="C59" i="2"/>
  <c r="D59" i="2"/>
  <c r="E59" i="2"/>
  <c r="F59" i="2"/>
  <c r="G59" i="2"/>
  <c r="H59" i="2"/>
  <c r="I59" i="2"/>
  <c r="B60" i="2"/>
  <c r="C60" i="2"/>
  <c r="D60" i="2"/>
  <c r="E60" i="2"/>
  <c r="F60" i="2"/>
  <c r="G60" i="2"/>
  <c r="H60" i="2"/>
  <c r="I60" i="2"/>
  <c r="B61" i="2"/>
  <c r="C61" i="2"/>
  <c r="D61" i="2"/>
  <c r="E61" i="2"/>
  <c r="F61" i="2"/>
  <c r="G61" i="2"/>
  <c r="H61" i="2"/>
  <c r="I61" i="2"/>
  <c r="B62" i="2"/>
  <c r="C62" i="2"/>
  <c r="D62" i="2"/>
  <c r="E62" i="2"/>
  <c r="F62" i="2"/>
  <c r="G62" i="2"/>
  <c r="H62" i="2"/>
  <c r="I62" i="2"/>
  <c r="B63" i="2"/>
  <c r="C63" i="2"/>
  <c r="D63" i="2"/>
  <c r="E63" i="2"/>
  <c r="F63" i="2"/>
  <c r="G63" i="2"/>
  <c r="H63" i="2"/>
  <c r="I63" i="2"/>
  <c r="B64" i="2"/>
  <c r="C64" i="2"/>
  <c r="D64" i="2"/>
  <c r="E64" i="2"/>
  <c r="F64" i="2"/>
  <c r="G64" i="2"/>
  <c r="H64" i="2"/>
  <c r="I64" i="2"/>
  <c r="B65" i="2"/>
  <c r="C65" i="2"/>
  <c r="D65" i="2"/>
  <c r="E65" i="2"/>
  <c r="F65" i="2"/>
  <c r="G65" i="2"/>
  <c r="H65" i="2"/>
  <c r="I65" i="2"/>
  <c r="B66" i="2"/>
  <c r="C66" i="2"/>
  <c r="D66" i="2"/>
  <c r="E66" i="2"/>
  <c r="F66" i="2"/>
  <c r="G66" i="2"/>
  <c r="H66" i="2"/>
  <c r="I66" i="2"/>
  <c r="B67" i="2"/>
  <c r="C67" i="2"/>
  <c r="D67" i="2"/>
  <c r="E67" i="2"/>
  <c r="F67" i="2"/>
  <c r="G67" i="2"/>
  <c r="H67" i="2"/>
  <c r="I67" i="2"/>
  <c r="B68" i="2"/>
  <c r="C68" i="2"/>
  <c r="D68" i="2"/>
  <c r="E68" i="2"/>
  <c r="F68" i="2"/>
  <c r="G68" i="2"/>
  <c r="H68" i="2"/>
  <c r="I68" i="2"/>
  <c r="B69" i="2"/>
  <c r="C69" i="2"/>
  <c r="D69" i="2"/>
  <c r="E69" i="2"/>
  <c r="F69" i="2"/>
  <c r="G69" i="2"/>
  <c r="H69" i="2"/>
  <c r="I69" i="2"/>
  <c r="B70" i="2"/>
  <c r="C70" i="2"/>
  <c r="D70" i="2"/>
  <c r="E70" i="2"/>
  <c r="F70" i="2"/>
  <c r="G70" i="2"/>
  <c r="H70" i="2"/>
  <c r="I70" i="2"/>
  <c r="B71" i="2"/>
  <c r="C71" i="2"/>
  <c r="D71" i="2"/>
  <c r="E71" i="2"/>
  <c r="F71" i="2"/>
  <c r="G71" i="2"/>
  <c r="H71" i="2"/>
  <c r="I71" i="2"/>
  <c r="B72" i="2"/>
  <c r="C72" i="2"/>
  <c r="D72" i="2"/>
  <c r="E72" i="2"/>
  <c r="F72" i="2"/>
  <c r="G72" i="2"/>
  <c r="H72" i="2"/>
  <c r="I72" i="2"/>
  <c r="B73" i="2"/>
  <c r="C73" i="2"/>
  <c r="D73" i="2"/>
  <c r="E73" i="2"/>
  <c r="F73" i="2"/>
  <c r="G73" i="2"/>
  <c r="H73" i="2"/>
  <c r="I73" i="2"/>
  <c r="B74" i="2"/>
  <c r="C74" i="2"/>
  <c r="D74" i="2"/>
  <c r="E74" i="2"/>
  <c r="J74" i="2" s="1"/>
  <c r="F74" i="2"/>
  <c r="G74" i="2"/>
  <c r="H74" i="2"/>
  <c r="I74" i="2"/>
  <c r="B75" i="2"/>
  <c r="C75" i="2"/>
  <c r="D75" i="2"/>
  <c r="E75" i="2"/>
  <c r="F75" i="2"/>
  <c r="G75" i="2"/>
  <c r="H75" i="2"/>
  <c r="I75" i="2"/>
  <c r="B76" i="2"/>
  <c r="C76" i="2"/>
  <c r="D76" i="2"/>
  <c r="E76" i="2"/>
  <c r="F76" i="2"/>
  <c r="G76" i="2"/>
  <c r="H76" i="2"/>
  <c r="I76" i="2"/>
  <c r="B77" i="2"/>
  <c r="C77" i="2"/>
  <c r="D77" i="2"/>
  <c r="E77" i="2"/>
  <c r="F77" i="2"/>
  <c r="G77" i="2"/>
  <c r="H77" i="2"/>
  <c r="I77" i="2"/>
  <c r="B78" i="2"/>
  <c r="C78" i="2"/>
  <c r="D78" i="2"/>
  <c r="E78" i="2"/>
  <c r="F78" i="2"/>
  <c r="G78" i="2"/>
  <c r="H78" i="2"/>
  <c r="I78" i="2"/>
  <c r="B79" i="2"/>
  <c r="C79" i="2"/>
  <c r="D79" i="2"/>
  <c r="E79" i="2"/>
  <c r="F79" i="2"/>
  <c r="G79" i="2"/>
  <c r="H79" i="2"/>
  <c r="I79" i="2"/>
  <c r="B80" i="2"/>
  <c r="C80" i="2"/>
  <c r="D80" i="2"/>
  <c r="E80" i="2"/>
  <c r="F80" i="2"/>
  <c r="G80" i="2"/>
  <c r="H80" i="2"/>
  <c r="I80" i="2"/>
  <c r="B81" i="2"/>
  <c r="C81" i="2"/>
  <c r="D81" i="2"/>
  <c r="E81" i="2"/>
  <c r="F81" i="2"/>
  <c r="G81" i="2"/>
  <c r="H81" i="2"/>
  <c r="I81" i="2"/>
  <c r="B82" i="2"/>
  <c r="C82" i="2"/>
  <c r="D82" i="2"/>
  <c r="E82" i="2"/>
  <c r="F82" i="2"/>
  <c r="G82" i="2"/>
  <c r="H82" i="2"/>
  <c r="I82" i="2"/>
  <c r="B83" i="2"/>
  <c r="C83" i="2"/>
  <c r="D83" i="2"/>
  <c r="E83" i="2"/>
  <c r="F83" i="2"/>
  <c r="G83" i="2"/>
  <c r="H83" i="2"/>
  <c r="I83" i="2"/>
  <c r="B84" i="2"/>
  <c r="C84" i="2"/>
  <c r="D84" i="2"/>
  <c r="E84" i="2"/>
  <c r="F84" i="2"/>
  <c r="G84" i="2"/>
  <c r="H84" i="2"/>
  <c r="I84" i="2"/>
  <c r="B85" i="2"/>
  <c r="C85" i="2"/>
  <c r="D85" i="2"/>
  <c r="E85" i="2"/>
  <c r="F85" i="2"/>
  <c r="G85" i="2"/>
  <c r="H85" i="2"/>
  <c r="I85" i="2"/>
  <c r="B86" i="2"/>
  <c r="C86" i="2"/>
  <c r="D86" i="2"/>
  <c r="E86" i="2"/>
  <c r="F86" i="2"/>
  <c r="G86" i="2"/>
  <c r="H86" i="2"/>
  <c r="I86" i="2"/>
  <c r="B87" i="2"/>
  <c r="C87" i="2"/>
  <c r="D87" i="2"/>
  <c r="E87" i="2"/>
  <c r="F87" i="2"/>
  <c r="G87" i="2"/>
  <c r="H87" i="2"/>
  <c r="I87" i="2"/>
  <c r="B88" i="2"/>
  <c r="C88" i="2"/>
  <c r="D88" i="2"/>
  <c r="E88" i="2"/>
  <c r="F88" i="2"/>
  <c r="G88" i="2"/>
  <c r="H88" i="2"/>
  <c r="I88" i="2"/>
  <c r="B89" i="2"/>
  <c r="C89" i="2"/>
  <c r="D89" i="2"/>
  <c r="E89" i="2"/>
  <c r="F89" i="2"/>
  <c r="G89" i="2"/>
  <c r="H89" i="2"/>
  <c r="I89" i="2"/>
  <c r="B90" i="2"/>
  <c r="C90" i="2"/>
  <c r="D90" i="2"/>
  <c r="E90" i="2"/>
  <c r="F90" i="2"/>
  <c r="G90" i="2"/>
  <c r="H90" i="2"/>
  <c r="I90" i="2"/>
  <c r="B91" i="2"/>
  <c r="C91" i="2"/>
  <c r="D91" i="2"/>
  <c r="E91" i="2"/>
  <c r="F91" i="2"/>
  <c r="G91" i="2"/>
  <c r="H91" i="2"/>
  <c r="I91" i="2"/>
  <c r="B92" i="2"/>
  <c r="C92" i="2"/>
  <c r="D92" i="2"/>
  <c r="E92" i="2"/>
  <c r="F92" i="2"/>
  <c r="G92" i="2"/>
  <c r="H92" i="2"/>
  <c r="I92" i="2"/>
  <c r="B93" i="2"/>
  <c r="C93" i="2"/>
  <c r="D93" i="2"/>
  <c r="E93" i="2"/>
  <c r="F93" i="2"/>
  <c r="G93" i="2"/>
  <c r="H93" i="2"/>
  <c r="I93" i="2"/>
  <c r="B94" i="2"/>
  <c r="C94" i="2"/>
  <c r="D94" i="2"/>
  <c r="E94" i="2"/>
  <c r="F94" i="2"/>
  <c r="G94" i="2"/>
  <c r="H94" i="2"/>
  <c r="I94" i="2"/>
  <c r="B95" i="2"/>
  <c r="C95" i="2"/>
  <c r="D95" i="2"/>
  <c r="E95" i="2"/>
  <c r="F95" i="2"/>
  <c r="G95" i="2"/>
  <c r="H95" i="2"/>
  <c r="I95" i="2"/>
  <c r="B96" i="2"/>
  <c r="C96" i="2"/>
  <c r="D96" i="2"/>
  <c r="E96" i="2"/>
  <c r="F96" i="2"/>
  <c r="G96" i="2"/>
  <c r="H96" i="2"/>
  <c r="I96" i="2"/>
  <c r="B97" i="2"/>
  <c r="C97" i="2"/>
  <c r="D97" i="2"/>
  <c r="E97" i="2"/>
  <c r="F97" i="2"/>
  <c r="G97" i="2"/>
  <c r="H97" i="2"/>
  <c r="I97" i="2"/>
  <c r="B98" i="2"/>
  <c r="C98" i="2"/>
  <c r="D98" i="2"/>
  <c r="E98" i="2"/>
  <c r="F98" i="2"/>
  <c r="G98" i="2"/>
  <c r="H98" i="2"/>
  <c r="I98" i="2"/>
  <c r="B99" i="2"/>
  <c r="C99" i="2"/>
  <c r="D99" i="2"/>
  <c r="E99" i="2"/>
  <c r="F99" i="2"/>
  <c r="G99" i="2"/>
  <c r="H99" i="2"/>
  <c r="I99" i="2"/>
  <c r="B100" i="2"/>
  <c r="C100" i="2"/>
  <c r="D100" i="2"/>
  <c r="E100" i="2"/>
  <c r="F100" i="2"/>
  <c r="G100" i="2"/>
  <c r="H100" i="2"/>
  <c r="I100" i="2"/>
  <c r="B101" i="2"/>
  <c r="C101" i="2"/>
  <c r="D101" i="2"/>
  <c r="E101" i="2"/>
  <c r="F101" i="2"/>
  <c r="G101" i="2"/>
  <c r="H101" i="2"/>
  <c r="I101" i="2"/>
  <c r="B102" i="2"/>
  <c r="C102" i="2"/>
  <c r="D102" i="2"/>
  <c r="E102" i="2"/>
  <c r="F102" i="2"/>
  <c r="G102" i="2"/>
  <c r="H102" i="2"/>
  <c r="I102" i="2"/>
  <c r="B103" i="2"/>
  <c r="C103" i="2"/>
  <c r="D103" i="2"/>
  <c r="E103" i="2"/>
  <c r="F103" i="2"/>
  <c r="G103" i="2"/>
  <c r="H103" i="2"/>
  <c r="I103" i="2"/>
  <c r="B104" i="2"/>
  <c r="C104" i="2"/>
  <c r="D104" i="2"/>
  <c r="E104" i="2"/>
  <c r="F104" i="2"/>
  <c r="G104" i="2"/>
  <c r="H104" i="2"/>
  <c r="I104" i="2"/>
  <c r="B105" i="2"/>
  <c r="C105" i="2"/>
  <c r="D105" i="2"/>
  <c r="E105" i="2"/>
  <c r="F105" i="2"/>
  <c r="G105" i="2"/>
  <c r="H105" i="2"/>
  <c r="I105" i="2"/>
  <c r="B106" i="2"/>
  <c r="C106" i="2"/>
  <c r="D106" i="2"/>
  <c r="E106" i="2"/>
  <c r="F106" i="2"/>
  <c r="G106" i="2"/>
  <c r="H106" i="2"/>
  <c r="I106" i="2"/>
  <c r="B107" i="2"/>
  <c r="C107" i="2"/>
  <c r="D107" i="2"/>
  <c r="E107" i="2"/>
  <c r="F107" i="2"/>
  <c r="G107" i="2"/>
  <c r="H107" i="2"/>
  <c r="I107" i="2"/>
  <c r="B108" i="2"/>
  <c r="C108" i="2"/>
  <c r="D108" i="2"/>
  <c r="E108" i="2"/>
  <c r="F108" i="2"/>
  <c r="G108" i="2"/>
  <c r="H108" i="2"/>
  <c r="I108" i="2"/>
  <c r="B109" i="2"/>
  <c r="C109" i="2"/>
  <c r="D109" i="2"/>
  <c r="E109" i="2"/>
  <c r="F109" i="2"/>
  <c r="G109" i="2"/>
  <c r="H109" i="2"/>
  <c r="I109" i="2"/>
  <c r="B110" i="2"/>
  <c r="C110" i="2"/>
  <c r="D110" i="2"/>
  <c r="E110" i="2"/>
  <c r="F110" i="2"/>
  <c r="G110" i="2"/>
  <c r="H110" i="2"/>
  <c r="I110" i="2"/>
  <c r="B111" i="2"/>
  <c r="C111" i="2"/>
  <c r="D111" i="2"/>
  <c r="E111" i="2"/>
  <c r="F111" i="2"/>
  <c r="G111" i="2"/>
  <c r="H111" i="2"/>
  <c r="I111" i="2"/>
  <c r="B112" i="2"/>
  <c r="C112" i="2"/>
  <c r="D112" i="2"/>
  <c r="E112" i="2"/>
  <c r="F112" i="2"/>
  <c r="G112" i="2"/>
  <c r="H112" i="2"/>
  <c r="I112" i="2"/>
  <c r="B113" i="2"/>
  <c r="C113" i="2"/>
  <c r="D113" i="2"/>
  <c r="E113" i="2"/>
  <c r="F113" i="2"/>
  <c r="G113" i="2"/>
  <c r="H113" i="2"/>
  <c r="I113" i="2"/>
  <c r="B114" i="2"/>
  <c r="C114" i="2"/>
  <c r="D114" i="2"/>
  <c r="E114" i="2"/>
  <c r="F114" i="2"/>
  <c r="G114" i="2"/>
  <c r="H114" i="2"/>
  <c r="I114" i="2"/>
  <c r="B115" i="2"/>
  <c r="C115" i="2"/>
  <c r="D115" i="2"/>
  <c r="E115" i="2"/>
  <c r="F115" i="2"/>
  <c r="G115" i="2"/>
  <c r="H115" i="2"/>
  <c r="I115" i="2"/>
  <c r="B116" i="2"/>
  <c r="C116" i="2"/>
  <c r="D116" i="2"/>
  <c r="E116" i="2"/>
  <c r="F116" i="2"/>
  <c r="G116" i="2"/>
  <c r="H116" i="2"/>
  <c r="I116" i="2"/>
  <c r="B117" i="2"/>
  <c r="C117" i="2"/>
  <c r="D117" i="2"/>
  <c r="E117" i="2"/>
  <c r="F117" i="2"/>
  <c r="G117" i="2"/>
  <c r="H117" i="2"/>
  <c r="I117" i="2"/>
  <c r="B118" i="2"/>
  <c r="C118" i="2"/>
  <c r="D118" i="2"/>
  <c r="E118" i="2"/>
  <c r="F118" i="2"/>
  <c r="G118" i="2"/>
  <c r="H118" i="2"/>
  <c r="I118" i="2"/>
  <c r="B119" i="2"/>
  <c r="C119" i="2"/>
  <c r="D119" i="2"/>
  <c r="E119" i="2"/>
  <c r="F119" i="2"/>
  <c r="G119" i="2"/>
  <c r="H119" i="2"/>
  <c r="I119" i="2"/>
  <c r="B120" i="2"/>
  <c r="C120" i="2"/>
  <c r="D120" i="2"/>
  <c r="E120" i="2"/>
  <c r="F120" i="2"/>
  <c r="G120" i="2"/>
  <c r="H120" i="2"/>
  <c r="I120" i="2"/>
  <c r="B121" i="2"/>
  <c r="C121" i="2"/>
  <c r="D121" i="2"/>
  <c r="E121" i="2"/>
  <c r="F121" i="2"/>
  <c r="G121" i="2"/>
  <c r="H121" i="2"/>
  <c r="I121" i="2"/>
  <c r="B122" i="2"/>
  <c r="C122" i="2"/>
  <c r="D122" i="2"/>
  <c r="E122" i="2"/>
  <c r="F122" i="2"/>
  <c r="G122" i="2"/>
  <c r="H122" i="2"/>
  <c r="I122" i="2"/>
  <c r="B123" i="2"/>
  <c r="C123" i="2"/>
  <c r="D123" i="2"/>
  <c r="E123" i="2"/>
  <c r="F123" i="2"/>
  <c r="G123" i="2"/>
  <c r="H123" i="2"/>
  <c r="I123" i="2"/>
  <c r="B124" i="2"/>
  <c r="C124" i="2"/>
  <c r="D124" i="2"/>
  <c r="E124" i="2"/>
  <c r="F124" i="2"/>
  <c r="G124" i="2"/>
  <c r="H124" i="2"/>
  <c r="I124" i="2"/>
  <c r="B125" i="2"/>
  <c r="C125" i="2"/>
  <c r="D125" i="2"/>
  <c r="E125" i="2"/>
  <c r="F125" i="2"/>
  <c r="G125" i="2"/>
  <c r="H125" i="2"/>
  <c r="I125" i="2"/>
  <c r="B126" i="2"/>
  <c r="C126" i="2"/>
  <c r="D126" i="2"/>
  <c r="E126" i="2"/>
  <c r="F126" i="2"/>
  <c r="G126" i="2"/>
  <c r="H126" i="2"/>
  <c r="I126" i="2"/>
  <c r="B127" i="2"/>
  <c r="C127" i="2"/>
  <c r="D127" i="2"/>
  <c r="E127" i="2"/>
  <c r="F127" i="2"/>
  <c r="G127" i="2"/>
  <c r="H127" i="2"/>
  <c r="I127" i="2"/>
  <c r="B128" i="2"/>
  <c r="C128" i="2"/>
  <c r="D128" i="2"/>
  <c r="E128" i="2"/>
  <c r="F128" i="2"/>
  <c r="G128" i="2"/>
  <c r="H128" i="2"/>
  <c r="I128" i="2"/>
  <c r="B129" i="2"/>
  <c r="C129" i="2"/>
  <c r="D129" i="2"/>
  <c r="E129" i="2"/>
  <c r="F129" i="2"/>
  <c r="G129" i="2"/>
  <c r="H129" i="2"/>
  <c r="I129" i="2"/>
  <c r="B130" i="2"/>
  <c r="C130" i="2"/>
  <c r="D130" i="2"/>
  <c r="E130" i="2"/>
  <c r="F130" i="2"/>
  <c r="G130" i="2"/>
  <c r="H130" i="2"/>
  <c r="I130" i="2"/>
  <c r="B131" i="2"/>
  <c r="C131" i="2"/>
  <c r="D131" i="2"/>
  <c r="E131" i="2"/>
  <c r="F131" i="2"/>
  <c r="G131" i="2"/>
  <c r="H131" i="2"/>
  <c r="I131" i="2"/>
  <c r="B132" i="2"/>
  <c r="C132" i="2"/>
  <c r="D132" i="2"/>
  <c r="E132" i="2"/>
  <c r="F132" i="2"/>
  <c r="G132" i="2"/>
  <c r="H132" i="2"/>
  <c r="I132" i="2"/>
  <c r="B133" i="2"/>
  <c r="C133" i="2"/>
  <c r="D133" i="2"/>
  <c r="E133" i="2"/>
  <c r="F133" i="2"/>
  <c r="G133" i="2"/>
  <c r="H133" i="2"/>
  <c r="I133" i="2"/>
  <c r="B134" i="2"/>
  <c r="C134" i="2"/>
  <c r="D134" i="2"/>
  <c r="E134" i="2"/>
  <c r="F134" i="2"/>
  <c r="G134" i="2"/>
  <c r="H134" i="2"/>
  <c r="I134" i="2"/>
  <c r="B135" i="2"/>
  <c r="C135" i="2"/>
  <c r="D135" i="2"/>
  <c r="E135" i="2"/>
  <c r="F135" i="2"/>
  <c r="G135" i="2"/>
  <c r="H135" i="2"/>
  <c r="I135" i="2"/>
  <c r="B136" i="2"/>
  <c r="C136" i="2"/>
  <c r="D136" i="2"/>
  <c r="E136" i="2"/>
  <c r="F136" i="2"/>
  <c r="G136" i="2"/>
  <c r="H136" i="2"/>
  <c r="I136" i="2"/>
  <c r="B137" i="2"/>
  <c r="C137" i="2"/>
  <c r="D137" i="2"/>
  <c r="E137" i="2"/>
  <c r="F137" i="2"/>
  <c r="G137" i="2"/>
  <c r="H137" i="2"/>
  <c r="I137" i="2"/>
  <c r="B138" i="2"/>
  <c r="C138" i="2"/>
  <c r="D138" i="2"/>
  <c r="E138" i="2"/>
  <c r="F138" i="2"/>
  <c r="G138" i="2"/>
  <c r="H138" i="2"/>
  <c r="I138" i="2"/>
  <c r="B139" i="2"/>
  <c r="C139" i="2"/>
  <c r="D139" i="2"/>
  <c r="E139" i="2"/>
  <c r="F139" i="2"/>
  <c r="G139" i="2"/>
  <c r="H139" i="2"/>
  <c r="I139" i="2"/>
  <c r="B140" i="2"/>
  <c r="C140" i="2"/>
  <c r="D140" i="2"/>
  <c r="E140" i="2"/>
  <c r="F140" i="2"/>
  <c r="G140" i="2"/>
  <c r="H140" i="2"/>
  <c r="I140" i="2"/>
  <c r="B141" i="2"/>
  <c r="C141" i="2"/>
  <c r="D141" i="2"/>
  <c r="E141" i="2"/>
  <c r="F141" i="2"/>
  <c r="G141" i="2"/>
  <c r="H141" i="2"/>
  <c r="I141" i="2"/>
  <c r="B142" i="2"/>
  <c r="C142" i="2"/>
  <c r="D142" i="2"/>
  <c r="E142" i="2"/>
  <c r="F142" i="2"/>
  <c r="G142" i="2"/>
  <c r="H142" i="2"/>
  <c r="I142" i="2"/>
  <c r="B143" i="2"/>
  <c r="C143" i="2"/>
  <c r="D143" i="2"/>
  <c r="E143" i="2"/>
  <c r="F143" i="2"/>
  <c r="G143" i="2"/>
  <c r="H143" i="2"/>
  <c r="I143" i="2"/>
  <c r="B144" i="2"/>
  <c r="C144" i="2"/>
  <c r="D144" i="2"/>
  <c r="E144" i="2"/>
  <c r="F144" i="2"/>
  <c r="G144" i="2"/>
  <c r="H144" i="2"/>
  <c r="I144" i="2"/>
  <c r="B145" i="2"/>
  <c r="C145" i="2"/>
  <c r="D145" i="2"/>
  <c r="E145" i="2"/>
  <c r="F145" i="2"/>
  <c r="G145" i="2"/>
  <c r="H145" i="2"/>
  <c r="I145" i="2"/>
  <c r="B146" i="2"/>
  <c r="C146" i="2"/>
  <c r="D146" i="2"/>
  <c r="E146" i="2"/>
  <c r="F146" i="2"/>
  <c r="G146" i="2"/>
  <c r="H146" i="2"/>
  <c r="I146" i="2"/>
  <c r="B147" i="2"/>
  <c r="C147" i="2"/>
  <c r="D147" i="2"/>
  <c r="E147" i="2"/>
  <c r="F147" i="2"/>
  <c r="G147" i="2"/>
  <c r="H147" i="2"/>
  <c r="I147" i="2"/>
  <c r="B148" i="2"/>
  <c r="C148" i="2"/>
  <c r="D148" i="2"/>
  <c r="E148" i="2"/>
  <c r="F148" i="2"/>
  <c r="G148" i="2"/>
  <c r="H148" i="2"/>
  <c r="I148" i="2"/>
  <c r="B149" i="2"/>
  <c r="C149" i="2"/>
  <c r="D149" i="2"/>
  <c r="E149" i="2"/>
  <c r="F149" i="2"/>
  <c r="G149" i="2"/>
  <c r="H149" i="2"/>
  <c r="I149" i="2"/>
  <c r="B150" i="2"/>
  <c r="C150" i="2"/>
  <c r="D150" i="2"/>
  <c r="E150" i="2"/>
  <c r="F150" i="2"/>
  <c r="G150" i="2"/>
  <c r="H150" i="2"/>
  <c r="I150" i="2"/>
  <c r="B151" i="2"/>
  <c r="C151" i="2"/>
  <c r="D151" i="2"/>
  <c r="E151" i="2"/>
  <c r="F151" i="2"/>
  <c r="G151" i="2"/>
  <c r="H151" i="2"/>
  <c r="I151" i="2"/>
  <c r="B152" i="2"/>
  <c r="C152" i="2"/>
  <c r="D152" i="2"/>
  <c r="E152" i="2"/>
  <c r="F152" i="2"/>
  <c r="G152" i="2"/>
  <c r="H152" i="2"/>
  <c r="I152" i="2"/>
  <c r="B153" i="2"/>
  <c r="C153" i="2"/>
  <c r="D153" i="2"/>
  <c r="E153" i="2"/>
  <c r="F153" i="2"/>
  <c r="G153" i="2"/>
  <c r="H153" i="2"/>
  <c r="I153" i="2"/>
  <c r="B154" i="2"/>
  <c r="C154" i="2"/>
  <c r="D154" i="2"/>
  <c r="E154" i="2"/>
  <c r="F154" i="2"/>
  <c r="G154" i="2"/>
  <c r="H154" i="2"/>
  <c r="I154" i="2"/>
  <c r="B155" i="2"/>
  <c r="C155" i="2"/>
  <c r="D155" i="2"/>
  <c r="E155" i="2"/>
  <c r="F155" i="2"/>
  <c r="G155" i="2"/>
  <c r="H155" i="2"/>
  <c r="I155" i="2"/>
  <c r="B156" i="2"/>
  <c r="C156" i="2"/>
  <c r="D156" i="2"/>
  <c r="E156" i="2"/>
  <c r="F156" i="2"/>
  <c r="G156" i="2"/>
  <c r="H156" i="2"/>
  <c r="I156" i="2"/>
  <c r="B157" i="2"/>
  <c r="C157" i="2"/>
  <c r="D157" i="2"/>
  <c r="E157" i="2"/>
  <c r="F157" i="2"/>
  <c r="G157" i="2"/>
  <c r="H157" i="2"/>
  <c r="I157" i="2"/>
  <c r="B158" i="2"/>
  <c r="C158" i="2"/>
  <c r="D158" i="2"/>
  <c r="E158" i="2"/>
  <c r="F158" i="2"/>
  <c r="G158" i="2"/>
  <c r="H158" i="2"/>
  <c r="I158" i="2"/>
  <c r="B159" i="2"/>
  <c r="C159" i="2"/>
  <c r="D159" i="2"/>
  <c r="E159" i="2"/>
  <c r="F159" i="2"/>
  <c r="G159" i="2"/>
  <c r="H159" i="2"/>
  <c r="I159" i="2"/>
  <c r="B160" i="2"/>
  <c r="C160" i="2"/>
  <c r="D160" i="2"/>
  <c r="E160" i="2"/>
  <c r="F160" i="2"/>
  <c r="G160" i="2"/>
  <c r="H160" i="2"/>
  <c r="I160" i="2"/>
  <c r="B161" i="2"/>
  <c r="C161" i="2"/>
  <c r="D161" i="2"/>
  <c r="E161" i="2"/>
  <c r="F161" i="2"/>
  <c r="G161" i="2"/>
  <c r="H161" i="2"/>
  <c r="I161" i="2"/>
  <c r="B162" i="2"/>
  <c r="C162" i="2"/>
  <c r="D162" i="2"/>
  <c r="E162" i="2"/>
  <c r="F162" i="2"/>
  <c r="G162" i="2"/>
  <c r="H162" i="2"/>
  <c r="I162" i="2"/>
  <c r="B163" i="2"/>
  <c r="C163" i="2"/>
  <c r="D163" i="2"/>
  <c r="E163" i="2"/>
  <c r="F163" i="2"/>
  <c r="G163" i="2"/>
  <c r="H163" i="2"/>
  <c r="I163" i="2"/>
  <c r="B164" i="2"/>
  <c r="C164" i="2"/>
  <c r="D164" i="2"/>
  <c r="E164" i="2"/>
  <c r="F164" i="2"/>
  <c r="G164" i="2"/>
  <c r="H164" i="2"/>
  <c r="I164" i="2"/>
  <c r="B165" i="2"/>
  <c r="C165" i="2"/>
  <c r="D165" i="2"/>
  <c r="E165" i="2"/>
  <c r="F165" i="2"/>
  <c r="G165" i="2"/>
  <c r="H165" i="2"/>
  <c r="I165" i="2"/>
  <c r="B166" i="2"/>
  <c r="C166" i="2"/>
  <c r="D166" i="2"/>
  <c r="E166" i="2"/>
  <c r="F166" i="2"/>
  <c r="G166" i="2"/>
  <c r="H166" i="2"/>
  <c r="I166" i="2"/>
  <c r="B167" i="2"/>
  <c r="C167" i="2"/>
  <c r="D167" i="2"/>
  <c r="E167" i="2"/>
  <c r="F167" i="2"/>
  <c r="G167" i="2"/>
  <c r="H167" i="2"/>
  <c r="I167" i="2"/>
  <c r="B168" i="2"/>
  <c r="C168" i="2"/>
  <c r="D168" i="2"/>
  <c r="E168" i="2"/>
  <c r="F168" i="2"/>
  <c r="G168" i="2"/>
  <c r="H168" i="2"/>
  <c r="I168" i="2"/>
  <c r="B169" i="2"/>
  <c r="C169" i="2"/>
  <c r="D169" i="2"/>
  <c r="E169" i="2"/>
  <c r="F169" i="2"/>
  <c r="G169" i="2"/>
  <c r="H169" i="2"/>
  <c r="I169" i="2"/>
  <c r="B170" i="2"/>
  <c r="C170" i="2"/>
  <c r="D170" i="2"/>
  <c r="E170" i="2"/>
  <c r="F170" i="2"/>
  <c r="G170" i="2"/>
  <c r="H170" i="2"/>
  <c r="I170" i="2"/>
  <c r="B171" i="2"/>
  <c r="C171" i="2"/>
  <c r="D171" i="2"/>
  <c r="E171" i="2"/>
  <c r="F171" i="2"/>
  <c r="G171" i="2"/>
  <c r="H171" i="2"/>
  <c r="I171" i="2"/>
  <c r="B172" i="2"/>
  <c r="C172" i="2"/>
  <c r="D172" i="2"/>
  <c r="E172" i="2"/>
  <c r="F172" i="2"/>
  <c r="G172" i="2"/>
  <c r="H172" i="2"/>
  <c r="I172" i="2"/>
  <c r="B173" i="2"/>
  <c r="C173" i="2"/>
  <c r="D173" i="2"/>
  <c r="E173" i="2"/>
  <c r="F173" i="2"/>
  <c r="G173" i="2"/>
  <c r="H173" i="2"/>
  <c r="I173" i="2"/>
  <c r="B174" i="2"/>
  <c r="C174" i="2"/>
  <c r="D174" i="2"/>
  <c r="E174" i="2"/>
  <c r="F174" i="2"/>
  <c r="G174" i="2"/>
  <c r="H174" i="2"/>
  <c r="I174" i="2"/>
  <c r="B175" i="2"/>
  <c r="C175" i="2"/>
  <c r="D175" i="2"/>
  <c r="E175" i="2"/>
  <c r="F175" i="2"/>
  <c r="G175" i="2"/>
  <c r="H175" i="2"/>
  <c r="I175" i="2"/>
  <c r="B176" i="2"/>
  <c r="C176" i="2"/>
  <c r="D176" i="2"/>
  <c r="E176" i="2"/>
  <c r="F176" i="2"/>
  <c r="G176" i="2"/>
  <c r="H176" i="2"/>
  <c r="I176" i="2"/>
  <c r="B177" i="2"/>
  <c r="C177" i="2"/>
  <c r="D177" i="2"/>
  <c r="E177" i="2"/>
  <c r="F177" i="2"/>
  <c r="G177" i="2"/>
  <c r="H177" i="2"/>
  <c r="I177" i="2"/>
  <c r="B178" i="2"/>
  <c r="C178" i="2"/>
  <c r="D178" i="2"/>
  <c r="E178" i="2"/>
  <c r="F178" i="2"/>
  <c r="G178" i="2"/>
  <c r="H178" i="2"/>
  <c r="I178" i="2"/>
  <c r="B179" i="2"/>
  <c r="C179" i="2"/>
  <c r="D179" i="2"/>
  <c r="E179" i="2"/>
  <c r="F179" i="2"/>
  <c r="G179" i="2"/>
  <c r="H179" i="2"/>
  <c r="I179" i="2"/>
  <c r="B180" i="2"/>
  <c r="C180" i="2"/>
  <c r="D180" i="2"/>
  <c r="E180" i="2"/>
  <c r="F180" i="2"/>
  <c r="G180" i="2"/>
  <c r="H180" i="2"/>
  <c r="I180" i="2"/>
  <c r="B181" i="2"/>
  <c r="C181" i="2"/>
  <c r="D181" i="2"/>
  <c r="E181" i="2"/>
  <c r="F181" i="2"/>
  <c r="G181" i="2"/>
  <c r="H181" i="2"/>
  <c r="I181" i="2"/>
  <c r="B182" i="2"/>
  <c r="C182" i="2"/>
  <c r="D182" i="2"/>
  <c r="E182" i="2"/>
  <c r="F182" i="2"/>
  <c r="G182" i="2"/>
  <c r="H182" i="2"/>
  <c r="I182" i="2"/>
  <c r="B183" i="2"/>
  <c r="C183" i="2"/>
  <c r="D183" i="2"/>
  <c r="E183" i="2"/>
  <c r="F183" i="2"/>
  <c r="G183" i="2"/>
  <c r="H183" i="2"/>
  <c r="I183" i="2"/>
  <c r="B184" i="2"/>
  <c r="C184" i="2"/>
  <c r="D184" i="2"/>
  <c r="E184" i="2"/>
  <c r="F184" i="2"/>
  <c r="G184" i="2"/>
  <c r="H184" i="2"/>
  <c r="I184" i="2"/>
  <c r="B185" i="2"/>
  <c r="C185" i="2"/>
  <c r="D185" i="2"/>
  <c r="E185" i="2"/>
  <c r="F185" i="2"/>
  <c r="G185" i="2"/>
  <c r="H185" i="2"/>
  <c r="I185" i="2"/>
  <c r="B186" i="2"/>
  <c r="C186" i="2"/>
  <c r="D186" i="2"/>
  <c r="E186" i="2"/>
  <c r="F186" i="2"/>
  <c r="G186" i="2"/>
  <c r="H186" i="2"/>
  <c r="I186" i="2"/>
  <c r="B187" i="2"/>
  <c r="C187" i="2"/>
  <c r="D187" i="2"/>
  <c r="E187" i="2"/>
  <c r="F187" i="2"/>
  <c r="G187" i="2"/>
  <c r="H187" i="2"/>
  <c r="I187" i="2"/>
  <c r="B188" i="2"/>
  <c r="C188" i="2"/>
  <c r="D188" i="2"/>
  <c r="E188" i="2"/>
  <c r="F188" i="2"/>
  <c r="G188" i="2"/>
  <c r="H188" i="2"/>
  <c r="I188" i="2"/>
  <c r="B189" i="2"/>
  <c r="C189" i="2"/>
  <c r="D189" i="2"/>
  <c r="E189" i="2"/>
  <c r="F189" i="2"/>
  <c r="G189" i="2"/>
  <c r="H189" i="2"/>
  <c r="I189" i="2"/>
  <c r="B190" i="2"/>
  <c r="C190" i="2"/>
  <c r="D190" i="2"/>
  <c r="E190" i="2"/>
  <c r="F190" i="2"/>
  <c r="G190" i="2"/>
  <c r="H190" i="2"/>
  <c r="I190" i="2"/>
  <c r="B191" i="2"/>
  <c r="C191" i="2"/>
  <c r="D191" i="2"/>
  <c r="E191" i="2"/>
  <c r="F191" i="2"/>
  <c r="G191" i="2"/>
  <c r="H191" i="2"/>
  <c r="I191" i="2"/>
  <c r="B192" i="2"/>
  <c r="C192" i="2"/>
  <c r="D192" i="2"/>
  <c r="E192" i="2"/>
  <c r="F192" i="2"/>
  <c r="G192" i="2"/>
  <c r="H192" i="2"/>
  <c r="I192" i="2"/>
  <c r="B193" i="2"/>
  <c r="C193" i="2"/>
  <c r="D193" i="2"/>
  <c r="E193" i="2"/>
  <c r="F193" i="2"/>
  <c r="G193" i="2"/>
  <c r="H193" i="2"/>
  <c r="I193" i="2"/>
  <c r="B194" i="2"/>
  <c r="C194" i="2"/>
  <c r="D194" i="2"/>
  <c r="E194" i="2"/>
  <c r="F194" i="2"/>
  <c r="G194" i="2"/>
  <c r="H194" i="2"/>
  <c r="I194" i="2"/>
  <c r="B195" i="2"/>
  <c r="C195" i="2"/>
  <c r="D195" i="2"/>
  <c r="E195" i="2"/>
  <c r="F195" i="2"/>
  <c r="G195" i="2"/>
  <c r="H195" i="2"/>
  <c r="I195" i="2"/>
  <c r="B196" i="2"/>
  <c r="C196" i="2"/>
  <c r="D196" i="2"/>
  <c r="E196" i="2"/>
  <c r="F196" i="2"/>
  <c r="G196" i="2"/>
  <c r="H196" i="2"/>
  <c r="I196" i="2"/>
  <c r="B197" i="2"/>
  <c r="C197" i="2"/>
  <c r="D197" i="2"/>
  <c r="E197" i="2"/>
  <c r="F197" i="2"/>
  <c r="G197" i="2"/>
  <c r="H197" i="2"/>
  <c r="I197" i="2"/>
  <c r="B198" i="2"/>
  <c r="C198" i="2"/>
  <c r="D198" i="2"/>
  <c r="E198" i="2"/>
  <c r="F198" i="2"/>
  <c r="G198" i="2"/>
  <c r="H198" i="2"/>
  <c r="I198" i="2"/>
  <c r="B199" i="2"/>
  <c r="C199" i="2"/>
  <c r="D199" i="2"/>
  <c r="E199" i="2"/>
  <c r="F199" i="2"/>
  <c r="G199" i="2"/>
  <c r="H199" i="2"/>
  <c r="I199" i="2"/>
  <c r="B200" i="2"/>
  <c r="C200" i="2"/>
  <c r="D200" i="2"/>
  <c r="E200" i="2"/>
  <c r="F200" i="2"/>
  <c r="G200" i="2"/>
  <c r="H200" i="2"/>
  <c r="I200" i="2"/>
  <c r="B201" i="2"/>
  <c r="C201" i="2"/>
  <c r="D201" i="2"/>
  <c r="E201" i="2"/>
  <c r="F201" i="2"/>
  <c r="G201" i="2"/>
  <c r="H201" i="2"/>
  <c r="I201" i="2"/>
  <c r="B202" i="2"/>
  <c r="C202" i="2"/>
  <c r="D202" i="2"/>
  <c r="E202" i="2"/>
  <c r="F202" i="2"/>
  <c r="G202" i="2"/>
  <c r="H202" i="2"/>
  <c r="I202" i="2"/>
  <c r="B203" i="2"/>
  <c r="C203" i="2"/>
  <c r="D203" i="2"/>
  <c r="E203" i="2"/>
  <c r="F203" i="2"/>
  <c r="G203" i="2"/>
  <c r="H203" i="2"/>
  <c r="I203" i="2"/>
  <c r="B204" i="2"/>
  <c r="C204" i="2"/>
  <c r="D204" i="2"/>
  <c r="E204" i="2"/>
  <c r="F204" i="2"/>
  <c r="G204" i="2"/>
  <c r="H204" i="2"/>
  <c r="I204" i="2"/>
  <c r="B205" i="2"/>
  <c r="C205" i="2"/>
  <c r="D205" i="2"/>
  <c r="E205" i="2"/>
  <c r="F205" i="2"/>
  <c r="G205" i="2"/>
  <c r="H205" i="2"/>
  <c r="I205" i="2"/>
  <c r="B206" i="2"/>
  <c r="C206" i="2"/>
  <c r="D206" i="2"/>
  <c r="E206" i="2"/>
  <c r="F206" i="2"/>
  <c r="G206" i="2"/>
  <c r="H206" i="2"/>
  <c r="I206" i="2"/>
  <c r="B207" i="2"/>
  <c r="C207" i="2"/>
  <c r="D207" i="2"/>
  <c r="E207" i="2"/>
  <c r="F207" i="2"/>
  <c r="G207" i="2"/>
  <c r="H207" i="2"/>
  <c r="I207" i="2"/>
  <c r="B208" i="2"/>
  <c r="C208" i="2"/>
  <c r="D208" i="2"/>
  <c r="E208" i="2"/>
  <c r="F208" i="2"/>
  <c r="G208" i="2"/>
  <c r="H208" i="2"/>
  <c r="I208" i="2"/>
  <c r="B209" i="2"/>
  <c r="C209" i="2"/>
  <c r="D209" i="2"/>
  <c r="E209" i="2"/>
  <c r="F209" i="2"/>
  <c r="G209" i="2"/>
  <c r="H209" i="2"/>
  <c r="I209" i="2"/>
  <c r="B210" i="2"/>
  <c r="C210" i="2"/>
  <c r="D210" i="2"/>
  <c r="E210" i="2"/>
  <c r="F210" i="2"/>
  <c r="G210" i="2"/>
  <c r="H210" i="2"/>
  <c r="I210" i="2"/>
  <c r="B211" i="2"/>
  <c r="C211" i="2"/>
  <c r="D211" i="2"/>
  <c r="E211" i="2"/>
  <c r="F211" i="2"/>
  <c r="G211" i="2"/>
  <c r="H211" i="2"/>
  <c r="I211" i="2"/>
  <c r="B212" i="2"/>
  <c r="C212" i="2"/>
  <c r="D212" i="2"/>
  <c r="E212" i="2"/>
  <c r="F212" i="2"/>
  <c r="G212" i="2"/>
  <c r="H212" i="2"/>
  <c r="I212" i="2"/>
  <c r="B213" i="2"/>
  <c r="C213" i="2"/>
  <c r="D213" i="2"/>
  <c r="E213" i="2"/>
  <c r="F213" i="2"/>
  <c r="G213" i="2"/>
  <c r="H213" i="2"/>
  <c r="I213" i="2"/>
  <c r="B214" i="2"/>
  <c r="C214" i="2"/>
  <c r="D214" i="2"/>
  <c r="E214" i="2"/>
  <c r="F214" i="2"/>
  <c r="G214" i="2"/>
  <c r="H214" i="2"/>
  <c r="I214" i="2"/>
  <c r="B215" i="2"/>
  <c r="C215" i="2"/>
  <c r="D215" i="2"/>
  <c r="E215" i="2"/>
  <c r="F215" i="2"/>
  <c r="G215" i="2"/>
  <c r="H215" i="2"/>
  <c r="I215" i="2"/>
  <c r="B216" i="2"/>
  <c r="C216" i="2"/>
  <c r="D216" i="2"/>
  <c r="E216" i="2"/>
  <c r="F216" i="2"/>
  <c r="G216" i="2"/>
  <c r="H216" i="2"/>
  <c r="I216" i="2"/>
  <c r="B217" i="2"/>
  <c r="C217" i="2"/>
  <c r="D217" i="2"/>
  <c r="E217" i="2"/>
  <c r="F217" i="2"/>
  <c r="G217" i="2"/>
  <c r="H217" i="2"/>
  <c r="I217" i="2"/>
  <c r="B218" i="2"/>
  <c r="C218" i="2"/>
  <c r="D218" i="2"/>
  <c r="E218" i="2"/>
  <c r="F218" i="2"/>
  <c r="G218" i="2"/>
  <c r="H218" i="2"/>
  <c r="I218" i="2"/>
  <c r="B219" i="2"/>
  <c r="C219" i="2"/>
  <c r="D219" i="2"/>
  <c r="A219" i="2" s="1"/>
  <c r="E219" i="2"/>
  <c r="F219" i="2"/>
  <c r="G219" i="2"/>
  <c r="H219" i="2"/>
  <c r="I219" i="2"/>
  <c r="J219" i="2"/>
  <c r="A220" i="2"/>
  <c r="B220" i="2"/>
  <c r="J220" i="2" s="1"/>
  <c r="C220" i="2"/>
  <c r="D220" i="2"/>
  <c r="E220" i="2"/>
  <c r="F220" i="2"/>
  <c r="G220" i="2"/>
  <c r="H220" i="2"/>
  <c r="I220" i="2"/>
  <c r="B221" i="2"/>
  <c r="A221" i="2" s="1"/>
  <c r="C221" i="2"/>
  <c r="D221" i="2"/>
  <c r="E221" i="2"/>
  <c r="F221" i="2"/>
  <c r="G221" i="2"/>
  <c r="H221" i="2"/>
  <c r="I221" i="2"/>
  <c r="B222" i="2"/>
  <c r="C222" i="2"/>
  <c r="D222" i="2"/>
  <c r="E222" i="2"/>
  <c r="F222" i="2"/>
  <c r="G222" i="2"/>
  <c r="H222" i="2"/>
  <c r="I222" i="2"/>
  <c r="B223" i="2"/>
  <c r="C223" i="2"/>
  <c r="D223" i="2"/>
  <c r="E223" i="2"/>
  <c r="J223" i="2" s="1"/>
  <c r="F223" i="2"/>
  <c r="G223" i="2"/>
  <c r="H223" i="2"/>
  <c r="I223" i="2"/>
  <c r="B224" i="2"/>
  <c r="A224" i="2" s="1"/>
  <c r="C224" i="2"/>
  <c r="D224" i="2"/>
  <c r="E224" i="2"/>
  <c r="F224" i="2"/>
  <c r="G224" i="2"/>
  <c r="H224" i="2"/>
  <c r="I224" i="2"/>
  <c r="B225" i="2"/>
  <c r="A225" i="2" s="1"/>
  <c r="C225" i="2"/>
  <c r="D225" i="2"/>
  <c r="E225" i="2"/>
  <c r="F225" i="2"/>
  <c r="G225" i="2"/>
  <c r="H225" i="2"/>
  <c r="I225" i="2"/>
  <c r="B226" i="2"/>
  <c r="C226" i="2"/>
  <c r="D226" i="2"/>
  <c r="E226" i="2"/>
  <c r="F226" i="2"/>
  <c r="G226" i="2"/>
  <c r="H226" i="2"/>
  <c r="I226" i="2"/>
  <c r="B227" i="2"/>
  <c r="C227" i="2"/>
  <c r="D227" i="2"/>
  <c r="E227" i="2"/>
  <c r="F227" i="2"/>
  <c r="G227" i="2"/>
  <c r="H227" i="2"/>
  <c r="I227" i="2"/>
  <c r="B228" i="2"/>
  <c r="C228" i="2"/>
  <c r="D228" i="2"/>
  <c r="E228" i="2"/>
  <c r="F228" i="2"/>
  <c r="G228" i="2"/>
  <c r="H228" i="2"/>
  <c r="I228" i="2"/>
  <c r="B229" i="2"/>
  <c r="C229" i="2"/>
  <c r="D229" i="2"/>
  <c r="E229" i="2"/>
  <c r="J229" i="2" s="1"/>
  <c r="F229" i="2"/>
  <c r="G229" i="2"/>
  <c r="H229" i="2"/>
  <c r="I229" i="2"/>
  <c r="B230" i="2"/>
  <c r="C230" i="2"/>
  <c r="D230" i="2"/>
  <c r="E230" i="2"/>
  <c r="F230" i="2"/>
  <c r="G230" i="2"/>
  <c r="H230" i="2"/>
  <c r="I230" i="2"/>
  <c r="J230" i="2"/>
  <c r="B231" i="2"/>
  <c r="J231" i="2" s="1"/>
  <c r="C231" i="2"/>
  <c r="D231" i="2"/>
  <c r="E231" i="2"/>
  <c r="F231" i="2"/>
  <c r="G231" i="2"/>
  <c r="H231" i="2"/>
  <c r="I231" i="2"/>
  <c r="B232" i="2"/>
  <c r="J232" i="2" s="1"/>
  <c r="C232" i="2"/>
  <c r="D232" i="2"/>
  <c r="E232" i="2"/>
  <c r="F232" i="2"/>
  <c r="G232" i="2"/>
  <c r="H232" i="2"/>
  <c r="I232" i="2"/>
  <c r="B233" i="2"/>
  <c r="C233" i="2"/>
  <c r="D233" i="2"/>
  <c r="E233" i="2"/>
  <c r="F233" i="2"/>
  <c r="G233" i="2"/>
  <c r="H233" i="2"/>
  <c r="I233" i="2"/>
  <c r="B234" i="2"/>
  <c r="C234" i="2"/>
  <c r="D234" i="2"/>
  <c r="E234" i="2"/>
  <c r="F234" i="2"/>
  <c r="G234" i="2"/>
  <c r="H234" i="2"/>
  <c r="I234" i="2"/>
  <c r="B235" i="2"/>
  <c r="C235" i="2"/>
  <c r="D235" i="2"/>
  <c r="A235" i="2" s="1"/>
  <c r="E235" i="2"/>
  <c r="F235" i="2"/>
  <c r="G235" i="2"/>
  <c r="H235" i="2"/>
  <c r="I235" i="2"/>
  <c r="B236" i="2"/>
  <c r="C236" i="2"/>
  <c r="D236" i="2"/>
  <c r="E236" i="2"/>
  <c r="F236" i="2"/>
  <c r="G236" i="2"/>
  <c r="H236" i="2"/>
  <c r="I236" i="2"/>
  <c r="B237" i="2"/>
  <c r="A237" i="2" s="1"/>
  <c r="C237" i="2"/>
  <c r="D237" i="2"/>
  <c r="E237" i="2"/>
  <c r="F237" i="2"/>
  <c r="G237" i="2"/>
  <c r="H237" i="2"/>
  <c r="I237" i="2"/>
  <c r="J237" i="2"/>
  <c r="B238" i="2"/>
  <c r="C238" i="2"/>
  <c r="D238" i="2"/>
  <c r="E238" i="2"/>
  <c r="F238" i="2"/>
  <c r="G238" i="2"/>
  <c r="H238" i="2"/>
  <c r="I238" i="2"/>
  <c r="B239" i="2"/>
  <c r="C239" i="2"/>
  <c r="D239" i="2"/>
  <c r="E239" i="2"/>
  <c r="A239" i="2" s="1"/>
  <c r="F239" i="2"/>
  <c r="G239" i="2"/>
  <c r="H239" i="2"/>
  <c r="I239" i="2"/>
  <c r="B240" i="2"/>
  <c r="C240" i="2"/>
  <c r="D240" i="2"/>
  <c r="E240" i="2"/>
  <c r="F240" i="2"/>
  <c r="G240" i="2"/>
  <c r="H240" i="2"/>
  <c r="I240" i="2"/>
  <c r="B241" i="2"/>
  <c r="C241" i="2"/>
  <c r="D241" i="2"/>
  <c r="E241" i="2"/>
  <c r="J241" i="2" s="1"/>
  <c r="F241" i="2"/>
  <c r="G241" i="2"/>
  <c r="H241" i="2"/>
  <c r="I241" i="2"/>
  <c r="B242" i="2"/>
  <c r="C242" i="2"/>
  <c r="D242" i="2"/>
  <c r="E242" i="2"/>
  <c r="F242" i="2"/>
  <c r="G242" i="2"/>
  <c r="H242" i="2"/>
  <c r="I242" i="2"/>
  <c r="B243" i="2"/>
  <c r="A243" i="2" s="1"/>
  <c r="C243" i="2"/>
  <c r="D243" i="2"/>
  <c r="E243" i="2"/>
  <c r="F243" i="2"/>
  <c r="G243" i="2"/>
  <c r="H243" i="2"/>
  <c r="I243" i="2"/>
  <c r="B244" i="2"/>
  <c r="C244" i="2"/>
  <c r="D244" i="2"/>
  <c r="E244" i="2"/>
  <c r="F244" i="2"/>
  <c r="G244" i="2"/>
  <c r="H244" i="2"/>
  <c r="I244" i="2"/>
  <c r="B245" i="2"/>
  <c r="A245" i="2" s="1"/>
  <c r="C245" i="2"/>
  <c r="D245" i="2"/>
  <c r="E245" i="2"/>
  <c r="F245" i="2"/>
  <c r="G245" i="2"/>
  <c r="H245" i="2"/>
  <c r="I245" i="2"/>
  <c r="B246" i="2"/>
  <c r="C246" i="2"/>
  <c r="D246" i="2"/>
  <c r="E246" i="2"/>
  <c r="F246" i="2"/>
  <c r="G246" i="2"/>
  <c r="H246" i="2"/>
  <c r="I246" i="2"/>
  <c r="B247" i="2"/>
  <c r="C247" i="2"/>
  <c r="D247" i="2"/>
  <c r="E247" i="2"/>
  <c r="J247" i="2" s="1"/>
  <c r="F247" i="2"/>
  <c r="G247" i="2"/>
  <c r="H247" i="2"/>
  <c r="I247" i="2"/>
  <c r="B248" i="2"/>
  <c r="A248" i="2" s="1"/>
  <c r="C248" i="2"/>
  <c r="D248" i="2"/>
  <c r="E248" i="2"/>
  <c r="F248" i="2"/>
  <c r="G248" i="2"/>
  <c r="H248" i="2"/>
  <c r="I248" i="2"/>
  <c r="B249" i="2"/>
  <c r="J249" i="2" s="1"/>
  <c r="C249" i="2"/>
  <c r="D249" i="2"/>
  <c r="E249" i="2"/>
  <c r="F249" i="2"/>
  <c r="G249" i="2"/>
  <c r="H249" i="2"/>
  <c r="I249" i="2"/>
  <c r="B250" i="2"/>
  <c r="C250" i="2"/>
  <c r="D250" i="2"/>
  <c r="E250" i="2"/>
  <c r="F250" i="2"/>
  <c r="G250" i="2"/>
  <c r="H250" i="2"/>
  <c r="I250" i="2"/>
  <c r="B251" i="2"/>
  <c r="C251" i="2"/>
  <c r="D251" i="2"/>
  <c r="E251" i="2"/>
  <c r="F251" i="2"/>
  <c r="G251" i="2"/>
  <c r="H251" i="2"/>
  <c r="I251" i="2"/>
  <c r="D15" i="1"/>
  <c r="J3" i="2" l="1"/>
  <c r="J105" i="2"/>
  <c r="J102" i="2"/>
  <c r="J99" i="2"/>
  <c r="J93" i="2"/>
  <c r="A87" i="2"/>
  <c r="J225" i="2"/>
  <c r="A231" i="2"/>
  <c r="A7" i="2"/>
  <c r="A242" i="2"/>
  <c r="J250" i="2"/>
  <c r="J242" i="2"/>
  <c r="J244" i="2"/>
  <c r="A227" i="2"/>
  <c r="A249" i="2"/>
  <c r="J248" i="2"/>
  <c r="A236" i="2"/>
  <c r="J233" i="2"/>
  <c r="A218" i="2"/>
  <c r="A251" i="2"/>
  <c r="J243" i="2"/>
  <c r="A232" i="2"/>
  <c r="A229" i="2"/>
  <c r="A247" i="2"/>
  <c r="J226" i="2"/>
  <c r="J240" i="2"/>
  <c r="J236" i="2"/>
  <c r="A230" i="2"/>
  <c r="J218" i="2"/>
  <c r="J224" i="2"/>
  <c r="J238" i="2"/>
  <c r="J235" i="2"/>
  <c r="J217" i="2"/>
  <c r="J4" i="2"/>
  <c r="J154" i="2"/>
  <c r="J200" i="2"/>
  <c r="J178" i="2"/>
  <c r="J81" i="2"/>
  <c r="J40" i="2"/>
  <c r="J10" i="2"/>
  <c r="J182" i="2"/>
  <c r="J134" i="2"/>
  <c r="J128" i="2"/>
  <c r="J104" i="2"/>
  <c r="J183" i="2"/>
  <c r="J177" i="2"/>
  <c r="J39" i="2"/>
  <c r="J33" i="2"/>
  <c r="J176" i="2"/>
  <c r="A146" i="2"/>
  <c r="A81" i="2"/>
  <c r="J152" i="2"/>
  <c r="J140" i="2"/>
  <c r="J56" i="2"/>
  <c r="J201" i="2"/>
  <c r="A194" i="2"/>
  <c r="J188" i="2"/>
  <c r="J116" i="2"/>
  <c r="J151" i="2"/>
  <c r="J145" i="2"/>
  <c r="J139" i="2"/>
  <c r="J127" i="2"/>
  <c r="J103" i="2"/>
  <c r="J79" i="2"/>
  <c r="J191" i="2"/>
  <c r="J211" i="2"/>
  <c r="A177" i="2"/>
  <c r="A165" i="2"/>
  <c r="A159" i="2"/>
  <c r="J111" i="2"/>
  <c r="J80" i="2"/>
  <c r="A8" i="2"/>
  <c r="J199" i="2"/>
  <c r="J175" i="2"/>
  <c r="A153" i="2"/>
  <c r="A74" i="2"/>
  <c r="J68" i="2"/>
  <c r="J62" i="2"/>
  <c r="A122" i="2"/>
  <c r="A135" i="2"/>
  <c r="J50" i="2"/>
  <c r="J153" i="2"/>
  <c r="J69" i="2"/>
  <c r="J60" i="2"/>
  <c r="J57" i="2"/>
  <c r="J146" i="2"/>
  <c r="J141" i="2"/>
  <c r="J44" i="2"/>
  <c r="J38" i="2"/>
  <c r="J73" i="2"/>
  <c r="A33" i="2"/>
  <c r="J30" i="2"/>
  <c r="A27" i="2"/>
  <c r="J24" i="2"/>
  <c r="J21" i="2"/>
  <c r="A213" i="2"/>
  <c r="A129" i="2"/>
  <c r="J32" i="2"/>
  <c r="J26" i="2"/>
  <c r="A212" i="2"/>
  <c r="J209" i="2"/>
  <c r="J206" i="2"/>
  <c r="J112" i="2"/>
  <c r="J106" i="2"/>
  <c r="J88" i="2"/>
  <c r="J82" i="2"/>
  <c r="J31" i="2"/>
  <c r="A3" i="2"/>
  <c r="A10" i="2"/>
  <c r="A201" i="2"/>
  <c r="A57" i="2"/>
  <c r="J51" i="2"/>
  <c r="J202" i="2"/>
  <c r="J194" i="2"/>
  <c r="A170" i="2"/>
  <c r="J158" i="2"/>
  <c r="J130" i="2"/>
  <c r="A111" i="2"/>
  <c r="J64" i="2"/>
  <c r="J55" i="2"/>
  <c r="A39" i="2"/>
  <c r="J193" i="2"/>
  <c r="J187" i="2"/>
  <c r="J159" i="2"/>
  <c r="J129" i="2"/>
  <c r="J121" i="2"/>
  <c r="J87" i="2"/>
  <c r="J49" i="2"/>
  <c r="J189" i="2"/>
  <c r="J164" i="2"/>
  <c r="J122" i="2"/>
  <c r="J117" i="2"/>
  <c r="A98" i="2"/>
  <c r="J92" i="2"/>
  <c r="J58" i="2"/>
  <c r="A45" i="2"/>
  <c r="J20" i="2"/>
  <c r="J14" i="2"/>
  <c r="A187" i="2"/>
  <c r="A105" i="2"/>
  <c r="A195" i="2"/>
  <c r="A183" i="2"/>
  <c r="J170" i="2"/>
  <c r="J98" i="2"/>
  <c r="J123" i="2"/>
  <c r="J207" i="2"/>
  <c r="J169" i="2"/>
  <c r="J163" i="2"/>
  <c r="J135" i="2"/>
  <c r="J97" i="2"/>
  <c r="J63" i="2"/>
  <c r="A38" i="2"/>
  <c r="J25" i="2"/>
  <c r="J19" i="2"/>
  <c r="A207" i="2"/>
  <c r="A63" i="2"/>
  <c r="J171" i="2"/>
  <c r="J150" i="2"/>
  <c r="A147" i="2"/>
  <c r="J78" i="2"/>
  <c r="J75" i="2"/>
  <c r="A202" i="2"/>
  <c r="A75" i="2"/>
  <c r="A55" i="2"/>
  <c r="J76" i="2"/>
  <c r="J214" i="2"/>
  <c r="J195" i="2"/>
  <c r="J147" i="2"/>
  <c r="A69" i="2"/>
  <c r="J213" i="2"/>
  <c r="J186" i="2"/>
  <c r="J138" i="2"/>
  <c r="J114" i="2"/>
  <c r="J66" i="2"/>
  <c r="J42" i="2"/>
  <c r="J22" i="2"/>
  <c r="A19" i="2"/>
  <c r="A15" i="2"/>
  <c r="A116" i="2"/>
  <c r="A179" i="2"/>
  <c r="J120" i="2"/>
  <c r="J172" i="2"/>
  <c r="J148" i="2"/>
  <c r="J124" i="2"/>
  <c r="J52" i="2"/>
  <c r="A189" i="2"/>
  <c r="A141" i="2"/>
  <c r="A110" i="2"/>
  <c r="A93" i="2"/>
  <c r="A49" i="2"/>
  <c r="J190" i="2"/>
  <c r="J166" i="2"/>
  <c r="J142" i="2"/>
  <c r="J118" i="2"/>
  <c r="J115" i="2"/>
  <c r="J94" i="2"/>
  <c r="J91" i="2"/>
  <c r="J70" i="2"/>
  <c r="J67" i="2"/>
  <c r="J46" i="2"/>
  <c r="J43" i="2"/>
  <c r="A175" i="2"/>
  <c r="A171" i="2"/>
  <c r="A151" i="2"/>
  <c r="A68" i="2"/>
  <c r="A51" i="2"/>
  <c r="J96" i="2"/>
  <c r="J48" i="2"/>
  <c r="J212" i="2"/>
  <c r="J100" i="2"/>
  <c r="A121" i="2"/>
  <c r="A117" i="2"/>
  <c r="A86" i="2"/>
  <c r="A73" i="2"/>
  <c r="J208" i="2"/>
  <c r="A200" i="2"/>
  <c r="A176" i="2"/>
  <c r="A173" i="2"/>
  <c r="A167" i="2"/>
  <c r="J165" i="2"/>
  <c r="A163" i="2"/>
  <c r="A152" i="2"/>
  <c r="A139" i="2"/>
  <c r="A128" i="2"/>
  <c r="A115" i="2"/>
  <c r="A104" i="2"/>
  <c r="A91" i="2"/>
  <c r="A80" i="2"/>
  <c r="A67" i="2"/>
  <c r="A56" i="2"/>
  <c r="A50" i="2"/>
  <c r="J45" i="2"/>
  <c r="A43" i="2"/>
  <c r="A32" i="2"/>
  <c r="J16" i="2"/>
  <c r="J13" i="2"/>
  <c r="A127" i="2"/>
  <c r="A123" i="2"/>
  <c r="A103" i="2"/>
  <c r="A99" i="2"/>
  <c r="A31" i="2"/>
  <c r="J168" i="2"/>
  <c r="A21" i="2"/>
  <c r="J203" i="2"/>
  <c r="J27" i="2"/>
  <c r="A215" i="2"/>
  <c r="A208" i="2"/>
  <c r="J205" i="2"/>
  <c r="J180" i="2"/>
  <c r="J156" i="2"/>
  <c r="J132" i="2"/>
  <c r="J110" i="2"/>
  <c r="J86" i="2"/>
  <c r="J84" i="2"/>
  <c r="A20" i="2"/>
  <c r="A16" i="2"/>
  <c r="A13" i="2"/>
  <c r="A9" i="2"/>
  <c r="A164" i="2"/>
  <c r="A79" i="2"/>
  <c r="A206" i="2"/>
  <c r="J28" i="2"/>
  <c r="A182" i="2"/>
  <c r="A134" i="2"/>
  <c r="J184" i="2"/>
  <c r="J181" i="2"/>
  <c r="J160" i="2"/>
  <c r="J157" i="2"/>
  <c r="J136" i="2"/>
  <c r="J133" i="2"/>
  <c r="J109" i="2"/>
  <c r="J85" i="2"/>
  <c r="J61" i="2"/>
  <c r="J37" i="2"/>
  <c r="A26" i="2"/>
  <c r="J15" i="2"/>
  <c r="J8" i="2"/>
  <c r="J6" i="2"/>
  <c r="A188" i="2"/>
  <c r="A140" i="2"/>
  <c r="A92" i="2"/>
  <c r="J210" i="2"/>
  <c r="J196" i="2"/>
  <c r="A25" i="2"/>
  <c r="A158" i="2"/>
  <c r="A145" i="2"/>
  <c r="A97" i="2"/>
  <c r="A62" i="2"/>
  <c r="A157" i="2"/>
  <c r="A133" i="2"/>
  <c r="A109" i="2"/>
  <c r="A85" i="2"/>
  <c r="A61" i="2"/>
  <c r="A44" i="2"/>
  <c r="A37" i="2"/>
  <c r="J7" i="2"/>
  <c r="A244" i="2"/>
  <c r="J125" i="2"/>
  <c r="A125" i="2"/>
  <c r="A169" i="2"/>
  <c r="A154" i="2"/>
  <c r="A64" i="2"/>
  <c r="A211" i="2"/>
  <c r="A203" i="2"/>
  <c r="A226" i="2"/>
  <c r="J185" i="2"/>
  <c r="J162" i="2"/>
  <c r="A155" i="2"/>
  <c r="J155" i="2"/>
  <c r="J144" i="2"/>
  <c r="A137" i="2"/>
  <c r="J137" i="2"/>
  <c r="J126" i="2"/>
  <c r="J119" i="2"/>
  <c r="A119" i="2"/>
  <c r="J108" i="2"/>
  <c r="A101" i="2"/>
  <c r="J101" i="2"/>
  <c r="J90" i="2"/>
  <c r="A83" i="2"/>
  <c r="J83" i="2"/>
  <c r="J72" i="2"/>
  <c r="A65" i="2"/>
  <c r="J65" i="2"/>
  <c r="J54" i="2"/>
  <c r="A47" i="2"/>
  <c r="J47" i="2"/>
  <c r="J36" i="2"/>
  <c r="A29" i="2"/>
  <c r="J29" i="2"/>
  <c r="A22" i="2"/>
  <c r="J5" i="2"/>
  <c r="A5" i="2"/>
  <c r="A238" i="2"/>
  <c r="J227" i="2"/>
  <c r="J204" i="2"/>
  <c r="A193" i="2"/>
  <c r="A185" i="2"/>
  <c r="A166" i="2"/>
  <c r="A148" i="2"/>
  <c r="A130" i="2"/>
  <c r="A112" i="2"/>
  <c r="A94" i="2"/>
  <c r="A76" i="2"/>
  <c r="A58" i="2"/>
  <c r="A40" i="2"/>
  <c r="J12" i="2"/>
  <c r="A53" i="2"/>
  <c r="J53" i="2"/>
  <c r="A241" i="2"/>
  <c r="A233" i="2"/>
  <c r="A136" i="2"/>
  <c r="A100" i="2"/>
  <c r="A82" i="2"/>
  <c r="J192" i="2"/>
  <c r="J246" i="2"/>
  <c r="J197" i="2"/>
  <c r="J174" i="2"/>
  <c r="J143" i="2"/>
  <c r="A143" i="2"/>
  <c r="A107" i="2"/>
  <c r="J107" i="2"/>
  <c r="A4" i="2"/>
  <c r="A184" i="2"/>
  <c r="J173" i="2"/>
  <c r="A181" i="2"/>
  <c r="J234" i="2"/>
  <c r="A250" i="2"/>
  <c r="J239" i="2"/>
  <c r="J216" i="2"/>
  <c r="A205" i="2"/>
  <c r="A197" i="2"/>
  <c r="A178" i="2"/>
  <c r="J167" i="2"/>
  <c r="A23" i="2"/>
  <c r="J23" i="2"/>
  <c r="A199" i="2"/>
  <c r="A191" i="2"/>
  <c r="A172" i="2"/>
  <c r="A28" i="2"/>
  <c r="A11" i="2"/>
  <c r="J11" i="2"/>
  <c r="J215" i="2"/>
  <c r="A131" i="2"/>
  <c r="J131" i="2"/>
  <c r="A113" i="2"/>
  <c r="J113" i="2"/>
  <c r="A95" i="2"/>
  <c r="J95" i="2"/>
  <c r="A77" i="2"/>
  <c r="J77" i="2"/>
  <c r="A59" i="2"/>
  <c r="J59" i="2"/>
  <c r="A41" i="2"/>
  <c r="J41" i="2"/>
  <c r="A161" i="2"/>
  <c r="J161" i="2"/>
  <c r="A89" i="2"/>
  <c r="J89" i="2"/>
  <c r="A71" i="2"/>
  <c r="J71" i="2"/>
  <c r="A35" i="2"/>
  <c r="J35" i="2"/>
  <c r="A214" i="2"/>
  <c r="A118" i="2"/>
  <c r="A46" i="2"/>
  <c r="J245" i="2"/>
  <c r="J222" i="2"/>
  <c r="J18" i="2"/>
  <c r="A223" i="2"/>
  <c r="J149" i="2"/>
  <c r="A149" i="2"/>
  <c r="J251" i="2"/>
  <c r="J228" i="2"/>
  <c r="A217" i="2"/>
  <c r="A209" i="2"/>
  <c r="A190" i="2"/>
  <c r="J179" i="2"/>
  <c r="A160" i="2"/>
  <c r="A142" i="2"/>
  <c r="A124" i="2"/>
  <c r="A106" i="2"/>
  <c r="A88" i="2"/>
  <c r="A70" i="2"/>
  <c r="A52" i="2"/>
  <c r="A34" i="2"/>
  <c r="A196" i="2"/>
  <c r="J221" i="2"/>
  <c r="J198" i="2"/>
  <c r="J17" i="2"/>
  <c r="A17" i="2"/>
  <c r="A204" i="2"/>
  <c r="A162" i="2"/>
  <c r="A144" i="2"/>
  <c r="A114" i="2"/>
  <c r="A102" i="2"/>
  <c r="A84" i="2"/>
  <c r="A78" i="2"/>
  <c r="A72" i="2"/>
  <c r="A54" i="2"/>
  <c r="A42" i="2"/>
  <c r="A36" i="2"/>
  <c r="A30" i="2"/>
  <c r="A24" i="2"/>
  <c r="A18" i="2"/>
  <c r="A12" i="2"/>
  <c r="A6" i="2"/>
  <c r="A246" i="2"/>
  <c r="A240" i="2"/>
  <c r="A234" i="2"/>
  <c r="A228" i="2"/>
  <c r="A222" i="2"/>
  <c r="A216" i="2"/>
  <c r="A210" i="2"/>
  <c r="A198" i="2"/>
  <c r="A192" i="2"/>
  <c r="A186" i="2"/>
  <c r="A180" i="2"/>
  <c r="A174" i="2"/>
  <c r="A168" i="2"/>
  <c r="A156" i="2"/>
  <c r="A150" i="2"/>
  <c r="A138" i="2"/>
  <c r="A132" i="2"/>
  <c r="A126" i="2"/>
  <c r="A120" i="2"/>
  <c r="A108" i="2"/>
  <c r="A96" i="2"/>
  <c r="A90" i="2"/>
  <c r="A66" i="2"/>
  <c r="A60" i="2"/>
  <c r="A48" i="2"/>
  <c r="E3" i="8" a="1"/>
  <c r="E3" i="8" s="1"/>
  <c r="E4" i="8" s="1"/>
  <c r="E5" i="8" s="1"/>
  <c r="F5" i="8" s="1"/>
  <c r="B3" i="8"/>
  <c r="F3" i="8" l="1"/>
  <c r="F4" i="8"/>
  <c r="E6" i="8" a="1"/>
  <c r="E6" i="8" s="1"/>
  <c r="F6" i="8" s="1"/>
  <c r="R1" i="8"/>
  <c r="A4" i="8"/>
  <c r="B4" i="8" s="1"/>
  <c r="C2" i="2"/>
  <c r="I2" i="2"/>
  <c r="H2" i="2"/>
  <c r="G2" i="2"/>
  <c r="F2" i="2"/>
  <c r="E2" i="2"/>
  <c r="D2" i="2"/>
  <c r="B2" i="2"/>
  <c r="B252" i="2"/>
  <c r="J252" i="2" s="1"/>
  <c r="B253" i="2"/>
  <c r="J253" i="2" s="1"/>
  <c r="B254" i="2"/>
  <c r="J254" i="2" s="1"/>
  <c r="B255" i="2"/>
  <c r="J255" i="2" s="1"/>
  <c r="B256" i="2"/>
  <c r="J256" i="2" s="1"/>
  <c r="B257" i="2"/>
  <c r="J257" i="2" s="1"/>
  <c r="B258" i="2"/>
  <c r="J258" i="2" s="1"/>
  <c r="B259" i="2"/>
  <c r="J259" i="2" s="1"/>
  <c r="B260" i="2"/>
  <c r="J260" i="2" s="1"/>
  <c r="B261" i="2"/>
  <c r="J261" i="2" s="1"/>
  <c r="B262" i="2"/>
  <c r="J262" i="2" s="1"/>
  <c r="B263" i="2"/>
  <c r="J263" i="2" s="1"/>
  <c r="B264" i="2"/>
  <c r="J264" i="2" s="1"/>
  <c r="B265" i="2"/>
  <c r="J265" i="2" s="1"/>
  <c r="B266" i="2"/>
  <c r="J266" i="2" s="1"/>
  <c r="B267" i="2"/>
  <c r="J267" i="2" s="1"/>
  <c r="B268" i="2"/>
  <c r="J268" i="2" s="1"/>
  <c r="B269" i="2"/>
  <c r="J269" i="2" s="1"/>
  <c r="B270" i="2"/>
  <c r="J270" i="2" s="1"/>
  <c r="B271" i="2"/>
  <c r="J271" i="2" s="1"/>
  <c r="B272" i="2"/>
  <c r="J272" i="2" s="1"/>
  <c r="B273" i="2"/>
  <c r="J273" i="2" s="1"/>
  <c r="B274" i="2"/>
  <c r="J274" i="2" s="1"/>
  <c r="B275" i="2"/>
  <c r="J275" i="2" s="1"/>
  <c r="B276" i="2"/>
  <c r="J276" i="2" s="1"/>
  <c r="B277" i="2"/>
  <c r="J277" i="2" s="1"/>
  <c r="B278" i="2"/>
  <c r="J278" i="2" s="1"/>
  <c r="B279" i="2"/>
  <c r="J279" i="2" s="1"/>
  <c r="B280" i="2"/>
  <c r="J280" i="2" s="1"/>
  <c r="B281" i="2"/>
  <c r="J281" i="2" s="1"/>
  <c r="B282" i="2"/>
  <c r="J282" i="2" s="1"/>
  <c r="J2" i="2" l="1"/>
  <c r="A5" i="8"/>
  <c r="R2" i="8"/>
  <c r="E7" i="8"/>
  <c r="E8" i="8" s="1"/>
  <c r="D12" i="9"/>
  <c r="D13" i="9"/>
  <c r="D11" i="9"/>
  <c r="I12" i="9"/>
  <c r="I13" i="9"/>
  <c r="I14" i="9"/>
  <c r="I11" i="9"/>
  <c r="D16" i="1"/>
  <c r="D17" i="1"/>
  <c r="D13" i="1"/>
  <c r="D19" i="9"/>
  <c r="R3" i="8" l="1"/>
  <c r="B5" i="8"/>
  <c r="A6" i="8"/>
  <c r="E9" i="8"/>
  <c r="A19" i="9"/>
  <c r="A7" i="8" l="1"/>
  <c r="B6" i="8"/>
  <c r="E10" i="8"/>
  <c r="D8" i="10"/>
  <c r="B8" i="10"/>
  <c r="D7" i="10"/>
  <c r="D6" i="10"/>
  <c r="J5" i="10"/>
  <c r="D5" i="10"/>
  <c r="D11" i="1"/>
  <c r="J11" i="1"/>
  <c r="A8" i="8" l="1"/>
  <c r="B8" i="8" s="1"/>
  <c r="B7" i="8"/>
  <c r="E11" i="8"/>
  <c r="E12" i="8" s="1"/>
  <c r="B19" i="9"/>
  <c r="A9" i="8" l="1"/>
  <c r="B9" i="8" s="1"/>
  <c r="E13" i="8"/>
  <c r="E14" i="8" s="1"/>
  <c r="G19" i="9"/>
  <c r="C19" i="9"/>
  <c r="F19" i="9"/>
  <c r="A10" i="8" l="1"/>
  <c r="H19" i="9"/>
  <c r="A2" i="2"/>
  <c r="A11" i="8" l="1"/>
  <c r="B11" i="8" s="1"/>
  <c r="B10" i="8"/>
  <c r="C22" i="9"/>
  <c r="I19" i="9"/>
  <c r="A12" i="8" l="1"/>
  <c r="B12" i="8" s="1"/>
  <c r="H5" i="10"/>
  <c r="H11" i="1"/>
  <c r="D12" i="1" s="1"/>
  <c r="H14" i="1"/>
  <c r="B23" i="1" s="1"/>
  <c r="H8" i="10"/>
  <c r="H13" i="1"/>
  <c r="H12" i="1"/>
  <c r="H6" i="10"/>
  <c r="H15" i="1"/>
  <c r="D23" i="1" s="1"/>
  <c r="H9" i="10"/>
  <c r="H7" i="10"/>
  <c r="A13" i="8" l="1"/>
  <c r="A23" i="1"/>
  <c r="C23" i="1" s="1"/>
  <c r="E23" i="1"/>
  <c r="G17" i="10"/>
  <c r="B17" i="10"/>
  <c r="E17" i="10"/>
  <c r="A17" i="10"/>
  <c r="G23" i="1"/>
  <c r="D10" i="10"/>
  <c r="D17" i="10"/>
  <c r="A14" i="8" l="1"/>
  <c r="B13" i="8"/>
  <c r="C17" i="10"/>
  <c r="H23" i="1"/>
  <c r="I23" i="1" s="1"/>
  <c r="C25" i="1" s="1"/>
  <c r="H17" i="10"/>
  <c r="I17" i="10" s="1"/>
  <c r="A15" i="8" l="1"/>
  <c r="B14" i="8"/>
  <c r="E15" i="8"/>
  <c r="A16" i="8" l="1"/>
  <c r="B15" i="8"/>
  <c r="E16" i="8"/>
  <c r="A17" i="8" l="1"/>
  <c r="B16" i="8"/>
  <c r="E17" i="8" s="1"/>
  <c r="A18" i="8" l="1"/>
  <c r="B17" i="8"/>
  <c r="E18" i="8"/>
  <c r="A19" i="8" l="1"/>
  <c r="B18" i="8"/>
  <c r="E19" i="8" s="1"/>
  <c r="A20" i="8" l="1"/>
  <c r="B19" i="8"/>
  <c r="E20" i="8" s="1"/>
  <c r="A21" i="8" l="1"/>
  <c r="B20" i="8"/>
  <c r="E21" i="8" s="1"/>
  <c r="A22" i="8" l="1"/>
  <c r="B21" i="8"/>
  <c r="E22" i="8" s="1"/>
  <c r="A23" i="8" l="1"/>
  <c r="B22" i="8"/>
  <c r="E23" i="8" s="1"/>
  <c r="A24" i="8" l="1"/>
  <c r="B23" i="8"/>
  <c r="E24" i="8"/>
  <c r="A25" i="8" l="1"/>
  <c r="B24" i="8"/>
  <c r="A26" i="8" l="1"/>
  <c r="B25" i="8"/>
  <c r="A27" i="8" l="1"/>
  <c r="B26" i="8"/>
  <c r="A28" i="8" l="1"/>
  <c r="B27" i="8"/>
  <c r="A29" i="8" l="1"/>
  <c r="B28" i="8"/>
  <c r="A30" i="8" l="1"/>
  <c r="B29" i="8"/>
  <c r="A31" i="8" l="1"/>
  <c r="B30" i="8"/>
  <c r="A32" i="8" l="1" a="1"/>
  <c r="A32" i="8" s="1"/>
  <c r="B31" i="8"/>
  <c r="B32" i="8" l="1"/>
  <c r="A33" i="8"/>
  <c r="A34" i="8" l="1"/>
  <c r="B33" i="8"/>
  <c r="A35" i="8" l="1"/>
  <c r="B34" i="8"/>
  <c r="B35" i="8" l="1"/>
  <c r="A36" i="8"/>
  <c r="A37" i="8" l="1"/>
  <c r="B36" i="8"/>
  <c r="E37" i="8" l="1"/>
  <c r="B37" i="8"/>
  <c r="A38" i="8"/>
  <c r="A39" i="8" l="1"/>
  <c r="B38" i="8"/>
  <c r="B39" i="8" l="1"/>
  <c r="A40" i="8"/>
  <c r="A41" i="8" l="1"/>
  <c r="B40" i="8"/>
  <c r="A42" i="8" l="1"/>
  <c r="B41" i="8"/>
  <c r="A43" i="8" l="1"/>
  <c r="B42" i="8"/>
  <c r="A44" i="8" l="1"/>
  <c r="B43" i="8"/>
  <c r="A45" i="8" l="1"/>
  <c r="B44" i="8"/>
  <c r="A46" i="8" l="1"/>
  <c r="B45" i="8"/>
  <c r="A47" i="8" l="1"/>
  <c r="B46" i="8"/>
  <c r="A48" i="8" l="1"/>
  <c r="B47" i="8"/>
  <c r="A49" i="8" l="1"/>
  <c r="B48" i="8"/>
  <c r="A50" i="8" l="1"/>
  <c r="B49" i="8"/>
  <c r="A51" i="8" l="1"/>
  <c r="B50" i="8"/>
  <c r="A52" i="8" l="1"/>
  <c r="B51" i="8"/>
  <c r="A53" i="8" l="1"/>
  <c r="B52" i="8"/>
  <c r="A54" i="8" l="1"/>
  <c r="A55" i="8" s="1"/>
  <c r="A56" i="8" s="1"/>
  <c r="A57" i="8" s="1"/>
  <c r="A58" i="8" s="1"/>
  <c r="A59" i="8" s="1"/>
  <c r="A60" i="8" s="1"/>
  <c r="A61" i="8" s="1"/>
  <c r="A62" i="8" s="1"/>
  <c r="A63" i="8" s="1"/>
  <c r="A64" i="8" s="1"/>
  <c r="A65" i="8" s="1"/>
  <c r="A66" i="8" s="1"/>
  <c r="A67" i="8" s="1"/>
  <c r="A68" i="8" s="1"/>
  <c r="A69" i="8" s="1"/>
  <c r="A70" i="8" s="1"/>
  <c r="A71" i="8" s="1"/>
  <c r="B5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<sst xmlns="http://schemas.openxmlformats.org/spreadsheetml/2006/main" count="708" uniqueCount="113">
  <si>
    <t>Competition Ref</t>
  </si>
  <si>
    <t>Competition Name</t>
  </si>
  <si>
    <t>Competition type</t>
  </si>
  <si>
    <t>Celing Price per annum</t>
  </si>
  <si>
    <t>Availability</t>
  </si>
  <si>
    <t>Competition ID</t>
  </si>
  <si>
    <t>Utilisation</t>
  </si>
  <si>
    <t>Capacity Required</t>
  </si>
  <si>
    <t>Availability Hours</t>
  </si>
  <si>
    <t>Capacity Required MW</t>
  </si>
  <si>
    <t>Capacity MW</t>
  </si>
  <si>
    <t>Availability £/MWh</t>
  </si>
  <si>
    <t>Utilisation £/MWh</t>
  </si>
  <si>
    <t>Total Bid Price</t>
  </si>
  <si>
    <t>% of celling Price</t>
  </si>
  <si>
    <t>Celling Price per annum</t>
  </si>
  <si>
    <t>Utilisation Hours</t>
  </si>
  <si>
    <t>Bid Details</t>
  </si>
  <si>
    <t>Insert Bid Details Here</t>
  </si>
  <si>
    <t>Availability £</t>
  </si>
  <si>
    <t>Utilisation £</t>
  </si>
  <si>
    <t xml:space="preserve">Total Bid Price </t>
  </si>
  <si>
    <t>Total price if scaled up to total capacity required</t>
  </si>
  <si>
    <t>% of capacity
 required</t>
  </si>
  <si>
    <t>Competition details (auto-populated)</t>
  </si>
  <si>
    <t>Total Bid 
Price</t>
  </si>
  <si>
    <t>Alston</t>
  </si>
  <si>
    <t>Askerton Castle</t>
  </si>
  <si>
    <t>Bentham</t>
  </si>
  <si>
    <t>Bolton By Bowland</t>
  </si>
  <si>
    <t>Church</t>
  </si>
  <si>
    <t>Claughton</t>
  </si>
  <si>
    <t>Flat Lane</t>
  </si>
  <si>
    <t>Helwith Bridge</t>
  </si>
  <si>
    <t>Ingleton</t>
  </si>
  <si>
    <t>Marple</t>
  </si>
  <si>
    <t>Melling</t>
  </si>
  <si>
    <t>Moss Lane</t>
  </si>
  <si>
    <t>Newbiggin on Lune</t>
  </si>
  <si>
    <t>Newby</t>
  </si>
  <si>
    <t>Rossall</t>
  </si>
  <si>
    <t>Scarisbrick</t>
  </si>
  <si>
    <t>Sedbergh</t>
  </si>
  <si>
    <t>Settle</t>
  </si>
  <si>
    <t>Yealand</t>
  </si>
  <si>
    <t>Period</t>
  </si>
  <si>
    <t>flexible.contracts@enwl.co.uk</t>
  </si>
  <si>
    <t>Ardwick</t>
  </si>
  <si>
    <t>Concatinate</t>
  </si>
  <si>
    <t>Service Type</t>
  </si>
  <si>
    <t>Competion details</t>
  </si>
  <si>
    <t>Tender Finder</t>
  </si>
  <si>
    <t>Yes</t>
  </si>
  <si>
    <t>Competition details (Manually-populated)</t>
  </si>
  <si>
    <t>Result:</t>
  </si>
  <si>
    <t>Message for success</t>
  </si>
  <si>
    <t>Message for failure</t>
  </si>
  <si>
    <t>Click here to visit Piclo</t>
  </si>
  <si>
    <t>Click here to visit our website</t>
  </si>
  <si>
    <t>Click here to contact us</t>
  </si>
  <si>
    <t>Flexible Services 
cost checker</t>
  </si>
  <si>
    <t>Your tendered price is within the ceiling price. 
Note: This is not a guarantee that your submission will be accepted.</t>
  </si>
  <si>
    <t>Your tendered price is not within the ceiling price.
You may wish to concider revising your costs in order to improve the likelyhood of being a sucessful participant.</t>
  </si>
  <si>
    <t>Description:</t>
  </si>
  <si>
    <t>Help Guide:</t>
  </si>
  <si>
    <t>The aim of this tool is to allow potential participants of ENWLs flexible services contracts to be able to check the prices they are offering for availability and utilisation prior to submitting a bid. This will allow users to identify if their bid process exceed the ceiling price which ENWL are offering as part of this tender. It should be noted that a positive or negative result from this tool does not guarantee that a bid will or will not be accepted, other factors will be considered within the awarding of contracts post tender completion.</t>
  </si>
  <si>
    <t xml:space="preserve">If you encouter any issues whilst utalising the tool please feel free to get in touch: </t>
  </si>
  <si>
    <t>No Tender matching these parameters</t>
  </si>
  <si>
    <t>Coniston</t>
  </si>
  <si>
    <t>Capacity Required (MW)</t>
  </si>
  <si>
    <t>Utilisation (hrs)</t>
  </si>
  <si>
    <t>Availability (hrs)</t>
  </si>
  <si>
    <r>
      <t>This tool offers to methods to calculate costs. 
The T</t>
    </r>
    <r>
      <rPr>
        <b/>
        <sz val="11"/>
        <color theme="1"/>
        <rFont val="Calibri"/>
        <family val="2"/>
        <scheme val="minor"/>
      </rPr>
      <t>ender Finder</t>
    </r>
    <r>
      <rPr>
        <sz val="11"/>
        <color theme="1"/>
        <rFont val="Calibri"/>
        <family val="2"/>
        <scheme val="minor"/>
      </rPr>
      <t xml:space="preserve"> tab allows users to search for the specific tender they are looking to participate within. A successful search for the tender will automatically compete the variables for the tender. The user will need to compete the Name of the tender, the period of the tender, and the type of service; additionally users should complete the details for their proposed availability, utilisation, and capacity offering.
The </t>
    </r>
    <r>
      <rPr>
        <b/>
        <sz val="11"/>
        <color theme="1"/>
        <rFont val="Calibri"/>
        <family val="2"/>
        <scheme val="minor"/>
      </rPr>
      <t xml:space="preserve">Manual Entry </t>
    </r>
    <r>
      <rPr>
        <sz val="11"/>
        <color theme="1"/>
        <rFont val="Calibri"/>
        <family val="2"/>
        <scheme val="minor"/>
      </rPr>
      <t xml:space="preserve">tab requires users to manually enter the details relating to the competition. These details can be ascertained from Appendix 3 of the tender documents. As with the Tender Finder the  users should complete the details for their proposed availability, utilisation, and capacity offering.
Details of th tender requirements are provided within the </t>
    </r>
    <r>
      <rPr>
        <b/>
        <sz val="11"/>
        <color theme="1"/>
        <rFont val="Calibri"/>
        <family val="2"/>
        <scheme val="minor"/>
      </rPr>
      <t>Competition Data</t>
    </r>
    <r>
      <rPr>
        <sz val="11"/>
        <color theme="1"/>
        <rFont val="Calibri"/>
        <family val="2"/>
        <scheme val="minor"/>
      </rPr>
      <t xml:space="preserve"> tab
</t>
    </r>
  </si>
  <si>
    <t>Catterall Waterworks</t>
  </si>
  <si>
    <t>Gillsrow</t>
  </si>
  <si>
    <t>Moss Side (Longsight)</t>
  </si>
  <si>
    <t>Sebergham</t>
  </si>
  <si>
    <t>W24/25</t>
  </si>
  <si>
    <t>S25</t>
  </si>
  <si>
    <t>W25/26</t>
  </si>
  <si>
    <t>S26</t>
  </si>
  <si>
    <t>W26/27</t>
  </si>
  <si>
    <t>S27</t>
  </si>
  <si>
    <t>W27/28</t>
  </si>
  <si>
    <t>FY25</t>
  </si>
  <si>
    <t>FY26</t>
  </si>
  <si>
    <t>FY27</t>
  </si>
  <si>
    <t>FY28</t>
  </si>
  <si>
    <t>Service windows</t>
  </si>
  <si>
    <t>Celling Price for Period</t>
  </si>
  <si>
    <t>Ceiling Price for Period (£)</t>
  </si>
  <si>
    <t>Distinct</t>
  </si>
  <si>
    <t>Site Names</t>
  </si>
  <si>
    <t>Service Types</t>
  </si>
  <si>
    <t>Availability £/MW/h</t>
  </si>
  <si>
    <t>ENWL-282</t>
  </si>
  <si>
    <t>ENWL-285</t>
  </si>
  <si>
    <t>Chorley South</t>
  </si>
  <si>
    <t>ENWL-288</t>
  </si>
  <si>
    <t>ENWL-293</t>
  </si>
  <si>
    <t>Frederick Rd BSP</t>
  </si>
  <si>
    <t>ENWL-295</t>
  </si>
  <si>
    <t>ENWL-301</t>
  </si>
  <si>
    <t>Moss Side (Leyland) &amp; Seven Stars</t>
  </si>
  <si>
    <t>ENWL-302</t>
  </si>
  <si>
    <t>ENWL-303</t>
  </si>
  <si>
    <t>ENWL-305</t>
  </si>
  <si>
    <t>Peel St</t>
  </si>
  <si>
    <t>ENWL-308</t>
  </si>
  <si>
    <t>ENWL-313</t>
  </si>
  <si>
    <t>Operational Utilisation</t>
  </si>
  <si>
    <t>Operational Utilisation Variable Availability</t>
  </si>
  <si>
    <t>Peak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</si>
</sst>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Lato"/>
      <family val="2"/>
    </font>
    <font>
      <u/>
      <sz val="11"/>
      <color theme="10"/>
      <name val="Calibri"/>
      <family val="2"/>
      <scheme val="minor"/>
    </font>
    <font>
      <sz val="11"/>
      <name val="Calibri"/>
      <family val="2"/>
      <scheme val="minor"/>
    </font>
    <font>
      <b/>
      <sz val="11"/>
      <color rgb="FFFF0000"/>
      <name val="Calibri"/>
      <family val="2"/>
      <scheme val="minor"/>
    </font>
    <font>
      <sz val="11"/>
      <color theme="0"/>
      <name val="Calibri"/>
      <family val="2"/>
      <scheme val="minor"/>
    </font>
    <font>
      <b/>
      <sz val="10"/>
      <color rgb="FF002060"/>
      <name val="Calibri"/>
      <family val="2"/>
      <scheme val="minor"/>
    </font>
    <font>
      <b/>
      <sz val="11"/>
      <color rgb="FF002060"/>
      <name val="Calibri"/>
      <family val="2"/>
      <scheme val="minor"/>
    </font>
    <font>
      <b/>
      <sz val="28"/>
      <color rgb="FF002060"/>
      <name val="Calibri"/>
      <family val="2"/>
      <scheme val="minor"/>
    </font>
    <font>
      <b/>
      <u/>
      <sz val="11"/>
      <color theme="1"/>
      <name val="Calibri"/>
      <family val="2"/>
      <scheme val="minor"/>
    </font>
    <font>
      <sz val="11"/>
      <name val="Arial"/>
      <family val="2"/>
    </font>
    <font>
      <sz val="10"/>
      <color rgb="FF000118"/>
      <name val="Nunito Sans"/>
    </font>
    <font>
      <sz val="10"/>
      <color theme="1"/>
      <name val="Calibri"/>
      <family val="2"/>
    </font>
    <font>
      <sz val="10"/>
      <color rgb="FF000000"/>
      <name val="Calibri"/>
      <family val="2"/>
    </font>
    <font>
      <sz val="10"/>
      <color rgb="FF454545"/>
      <name val="Calibri"/>
      <family val="2"/>
    </font>
    <font>
      <sz val="10"/>
      <name val="Arial"/>
      <family val="2"/>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0" fillId="2" borderId="0" xfId="0" applyFill="1"/>
    <xf numFmtId="0" fontId="2" fillId="2" borderId="0" xfId="0" applyFont="1" applyFill="1"/>
    <xf numFmtId="0" fontId="0" fillId="2" borderId="4" xfId="0" applyFill="1" applyBorder="1" applyProtection="1">
      <protection locked="0"/>
    </xf>
    <xf numFmtId="0" fontId="2" fillId="2" borderId="1" xfId="0" applyFont="1" applyFill="1" applyBorder="1"/>
    <xf numFmtId="0" fontId="2" fillId="2" borderId="5" xfId="0" applyFont="1" applyFill="1" applyBorder="1"/>
    <xf numFmtId="0" fontId="2" fillId="2" borderId="5" xfId="0" applyFont="1" applyFill="1" applyBorder="1" applyAlignment="1">
      <alignment wrapText="1"/>
    </xf>
    <xf numFmtId="0" fontId="2" fillId="2" borderId="8" xfId="0" applyFont="1" applyFill="1" applyBorder="1"/>
    <xf numFmtId="0" fontId="2" fillId="2" borderId="7" xfId="0" applyFont="1" applyFill="1" applyBorder="1"/>
    <xf numFmtId="0" fontId="0" fillId="2" borderId="12" xfId="0" applyFill="1" applyBorder="1"/>
    <xf numFmtId="10" fontId="0" fillId="2" borderId="12" xfId="0" applyNumberFormat="1" applyFill="1" applyBorder="1"/>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0" fontId="0" fillId="2" borderId="6" xfId="0" applyFill="1" applyBorder="1" applyProtection="1">
      <protection locked="0"/>
    </xf>
    <xf numFmtId="0" fontId="0" fillId="2" borderId="9" xfId="0" applyFill="1" applyBorder="1" applyAlignment="1" applyProtection="1">
      <alignment horizontal="right"/>
      <protection locked="0"/>
    </xf>
    <xf numFmtId="49" fontId="3" fillId="0" borderId="0" xfId="0" applyNumberFormat="1" applyFont="1" applyAlignment="1">
      <alignment vertical="center" wrapText="1"/>
    </xf>
    <xf numFmtId="0" fontId="2" fillId="2" borderId="0" xfId="0" applyFont="1" applyFill="1" applyAlignment="1">
      <alignment wrapText="1"/>
    </xf>
    <xf numFmtId="0" fontId="0" fillId="2" borderId="0" xfId="0" applyFill="1" applyAlignment="1" applyProtection="1">
      <alignment horizontal="right"/>
      <protection locked="0"/>
    </xf>
    <xf numFmtId="0" fontId="0" fillId="2" borderId="0" xfId="0" applyFill="1" applyAlignment="1">
      <alignment horizontal="right"/>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xf numFmtId="0" fontId="0" fillId="2" borderId="4" xfId="0" applyFill="1" applyBorder="1"/>
    <xf numFmtId="0" fontId="0" fillId="2" borderId="6" xfId="0" applyFill="1" applyBorder="1"/>
    <xf numFmtId="0" fontId="1" fillId="2" borderId="0" xfId="0" applyFont="1" applyFill="1" applyAlignment="1">
      <alignment horizontal="center"/>
    </xf>
    <xf numFmtId="0" fontId="2" fillId="2" borderId="18" xfId="0" applyFont="1" applyFill="1" applyBorder="1" applyAlignment="1">
      <alignment wrapText="1"/>
    </xf>
    <xf numFmtId="0" fontId="2" fillId="2" borderId="16" xfId="0" applyFont="1" applyFill="1" applyBorder="1" applyAlignment="1">
      <alignment wrapText="1"/>
    </xf>
    <xf numFmtId="0" fontId="2" fillId="2" borderId="17" xfId="0" applyFont="1" applyFill="1" applyBorder="1" applyAlignment="1">
      <alignment wrapText="1"/>
    </xf>
    <xf numFmtId="0" fontId="6" fillId="2" borderId="0" xfId="0" applyFont="1" applyFill="1" applyAlignment="1">
      <alignment horizontal="center"/>
    </xf>
    <xf numFmtId="0" fontId="2" fillId="2" borderId="0" xfId="0" applyFont="1" applyFill="1" applyAlignment="1">
      <alignment horizontal="center" wrapText="1"/>
    </xf>
    <xf numFmtId="0" fontId="2" fillId="2" borderId="21" xfId="0" applyFont="1" applyFill="1" applyBorder="1" applyAlignment="1">
      <alignment horizontal="center"/>
    </xf>
    <xf numFmtId="164" fontId="0" fillId="2" borderId="22" xfId="0" applyNumberFormat="1" applyFill="1" applyBorder="1"/>
    <xf numFmtId="0" fontId="2" fillId="2" borderId="19" xfId="0" applyFont="1" applyFill="1" applyBorder="1" applyAlignment="1">
      <alignment wrapText="1"/>
    </xf>
    <xf numFmtId="0" fontId="2" fillId="2" borderId="20" xfId="0" applyFont="1" applyFill="1" applyBorder="1" applyAlignment="1">
      <alignment wrapText="1"/>
    </xf>
    <xf numFmtId="0" fontId="0" fillId="2" borderId="9" xfId="0" applyFill="1" applyBorder="1"/>
    <xf numFmtId="0" fontId="2" fillId="2" borderId="23" xfId="0" applyFont="1" applyFill="1" applyBorder="1"/>
    <xf numFmtId="0" fontId="0" fillId="2" borderId="24" xfId="0" applyFill="1" applyBorder="1"/>
    <xf numFmtId="0" fontId="0" fillId="0" borderId="0" xfId="0" applyAlignment="1">
      <alignment wrapText="1"/>
    </xf>
    <xf numFmtId="0" fontId="0" fillId="2" borderId="31" xfId="0" applyFill="1" applyBorder="1"/>
    <xf numFmtId="0" fontId="0" fillId="5" borderId="0" xfId="0" applyFill="1"/>
    <xf numFmtId="0" fontId="4" fillId="2" borderId="19" xfId="1" applyFill="1" applyBorder="1"/>
    <xf numFmtId="0" fontId="4" fillId="2" borderId="20" xfId="1" applyFill="1" applyBorder="1"/>
    <xf numFmtId="0" fontId="4" fillId="2" borderId="31" xfId="1" applyFill="1" applyBorder="1"/>
    <xf numFmtId="0" fontId="4" fillId="2" borderId="32" xfId="1" applyFill="1" applyBorder="1"/>
    <xf numFmtId="0" fontId="8" fillId="2" borderId="0" xfId="1" applyFont="1" applyFill="1" applyBorder="1" applyAlignment="1" applyProtection="1">
      <alignment wrapText="1"/>
    </xf>
    <xf numFmtId="0" fontId="8" fillId="5" borderId="0" xfId="1" applyFont="1" applyFill="1" applyBorder="1" applyAlignment="1" applyProtection="1">
      <alignment wrapText="1"/>
    </xf>
    <xf numFmtId="0" fontId="4" fillId="2" borderId="19" xfId="1" applyFill="1" applyBorder="1" applyProtection="1"/>
    <xf numFmtId="0" fontId="4" fillId="2" borderId="20" xfId="1" applyFill="1" applyBorder="1" applyProtection="1"/>
    <xf numFmtId="0" fontId="9" fillId="2" borderId="0" xfId="1" applyFont="1" applyFill="1" applyBorder="1" applyProtection="1"/>
    <xf numFmtId="0" fontId="9" fillId="5" borderId="0" xfId="1" applyFont="1" applyFill="1" applyBorder="1" applyProtection="1"/>
    <xf numFmtId="0" fontId="4" fillId="2" borderId="31" xfId="1" applyFill="1" applyBorder="1" applyProtection="1"/>
    <xf numFmtId="0" fontId="4" fillId="2" borderId="32" xfId="1" applyFill="1" applyBorder="1" applyProtection="1"/>
    <xf numFmtId="0" fontId="9" fillId="2" borderId="0" xfId="0" applyFont="1" applyFill="1"/>
    <xf numFmtId="0" fontId="9" fillId="5" borderId="0" xfId="0" applyFont="1" applyFill="1"/>
    <xf numFmtId="0" fontId="0" fillId="2" borderId="0" xfId="0" applyFill="1" applyAlignment="1">
      <alignment wrapText="1"/>
    </xf>
    <xf numFmtId="0" fontId="1" fillId="2" borderId="0" xfId="0" applyFont="1" applyFill="1"/>
    <xf numFmtId="0" fontId="1" fillId="5" borderId="0" xfId="0" applyFont="1" applyFill="1"/>
    <xf numFmtId="0" fontId="1" fillId="2" borderId="0" xfId="0" applyFont="1" applyFill="1" applyAlignment="1">
      <alignment wrapText="1"/>
    </xf>
    <xf numFmtId="0" fontId="2" fillId="2" borderId="7"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0" fillId="2" borderId="27" xfId="0" applyFill="1" applyBorder="1"/>
    <xf numFmtId="164" fontId="0" fillId="2" borderId="4" xfId="0" applyNumberFormat="1"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10" fillId="2" borderId="0" xfId="0" applyFont="1" applyFill="1" applyAlignment="1">
      <alignment vertical="center" wrapText="1"/>
    </xf>
    <xf numFmtId="0" fontId="10" fillId="5" borderId="0" xfId="0" applyFont="1" applyFill="1" applyAlignment="1">
      <alignment vertical="center" wrapText="1"/>
    </xf>
    <xf numFmtId="0" fontId="2" fillId="2" borderId="3" xfId="0" applyFont="1" applyFill="1" applyBorder="1" applyAlignment="1">
      <alignment wrapText="1"/>
    </xf>
    <xf numFmtId="0" fontId="6" fillId="5" borderId="0" xfId="0" applyFont="1" applyFill="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5" borderId="0" xfId="0" applyFont="1" applyFill="1" applyAlignment="1">
      <alignment horizontal="center" wrapText="1"/>
    </xf>
    <xf numFmtId="0" fontId="2" fillId="2" borderId="7" xfId="0" applyFont="1" applyFill="1" applyBorder="1" applyAlignment="1">
      <alignment horizontal="center" vertical="center" wrapText="1"/>
    </xf>
    <xf numFmtId="0" fontId="1" fillId="5" borderId="0" xfId="0" applyFont="1" applyFill="1" applyAlignment="1">
      <alignment horizontal="center"/>
    </xf>
    <xf numFmtId="0" fontId="2" fillId="5" borderId="0" xfId="0" applyFont="1" applyFill="1"/>
    <xf numFmtId="0" fontId="2" fillId="5" borderId="21" xfId="0" applyFont="1" applyFill="1" applyBorder="1" applyAlignment="1">
      <alignment horizontal="center"/>
    </xf>
    <xf numFmtId="0" fontId="0" fillId="5" borderId="0" xfId="0" applyFill="1" applyAlignment="1">
      <alignment vertical="top" wrapText="1"/>
    </xf>
    <xf numFmtId="0" fontId="0" fillId="2" borderId="0" xfId="0" applyFill="1" applyAlignment="1">
      <alignment vertical="top" wrapText="1"/>
    </xf>
    <xf numFmtId="0" fontId="0" fillId="2" borderId="19" xfId="0" applyFill="1" applyBorder="1"/>
    <xf numFmtId="0" fontId="0" fillId="2" borderId="20" xfId="0" applyFill="1" applyBorder="1"/>
    <xf numFmtId="0" fontId="0" fillId="2" borderId="32" xfId="0" applyFill="1" applyBorder="1"/>
    <xf numFmtId="0" fontId="8" fillId="2" borderId="0" xfId="1" applyFont="1" applyFill="1" applyBorder="1" applyAlignment="1" applyProtection="1">
      <alignment horizontal="center" vertical="top" wrapText="1"/>
    </xf>
    <xf numFmtId="0" fontId="11" fillId="2" borderId="0" xfId="0" applyFont="1" applyFill="1"/>
    <xf numFmtId="0" fontId="0" fillId="2" borderId="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64" fontId="0" fillId="2" borderId="7"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xf numFmtId="10" fontId="0" fillId="2" borderId="12" xfId="0" applyNumberFormat="1" applyFill="1" applyBorder="1" applyAlignment="1">
      <alignment horizontal="center" vertical="center"/>
    </xf>
    <xf numFmtId="164" fontId="0" fillId="5" borderId="22" xfId="0" applyNumberFormat="1" applyFill="1" applyBorder="1" applyAlignment="1">
      <alignment horizontal="center" vertical="center"/>
    </xf>
    <xf numFmtId="164" fontId="0" fillId="2" borderId="4"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6" fillId="2" borderId="0" xfId="0" applyNumberFormat="1" applyFont="1" applyFill="1" applyAlignment="1">
      <alignment horizontal="left" vertical="center" wrapText="1"/>
    </xf>
    <xf numFmtId="0" fontId="0" fillId="6" borderId="0" xfId="0" applyFill="1"/>
    <xf numFmtId="0" fontId="5" fillId="0" borderId="0" xfId="0" applyFont="1"/>
    <xf numFmtId="0" fontId="12" fillId="0" borderId="0" xfId="0" applyFont="1"/>
    <xf numFmtId="0" fontId="7" fillId="4" borderId="0" xfId="0" applyFont="1" applyFill="1" applyAlignment="1">
      <alignment horizontal="left" vertical="center" wrapText="1"/>
    </xf>
    <xf numFmtId="3" fontId="7" fillId="4" borderId="0" xfId="0" applyNumberFormat="1" applyFont="1" applyFill="1" applyAlignment="1">
      <alignment horizontal="left" vertical="center" wrapText="1"/>
    </xf>
    <xf numFmtId="0" fontId="0" fillId="2" borderId="0" xfId="0" applyFill="1" applyAlignment="1">
      <alignment horizontal="left" vertical="center"/>
    </xf>
    <xf numFmtId="3" fontId="0" fillId="2" borderId="0" xfId="0" applyNumberFormat="1" applyFill="1" applyAlignment="1">
      <alignment horizontal="left" vertical="center"/>
    </xf>
    <xf numFmtId="0" fontId="0" fillId="6" borderId="0" xfId="0" applyFill="1" applyAlignment="1">
      <alignment horizontal="left" vertical="center"/>
    </xf>
    <xf numFmtId="3" fontId="0" fillId="6" borderId="0" xfId="0" applyNumberFormat="1" applyFill="1" applyAlignment="1">
      <alignment horizontal="left" vertical="center"/>
    </xf>
    <xf numFmtId="0" fontId="0" fillId="0" borderId="0" xfId="0" applyAlignment="1">
      <alignment horizontal="left" vertical="center"/>
    </xf>
    <xf numFmtId="0" fontId="13" fillId="0" borderId="0" xfId="0" applyFont="1"/>
    <xf numFmtId="0" fontId="14" fillId="0" borderId="0" xfId="0" applyFont="1"/>
    <xf numFmtId="0" fontId="15" fillId="0" borderId="0" xfId="0" applyFont="1"/>
    <xf numFmtId="0" fontId="16" fillId="0" borderId="0" xfId="0" applyFont="1"/>
    <xf numFmtId="0" fontId="0" fillId="7" borderId="1" xfId="0" applyFill="1" applyBorder="1"/>
    <xf numFmtId="0" fontId="18" fillId="2" borderId="0" xfId="0" applyFont="1" applyFill="1" applyAlignment="1">
      <alignment horizontal="center" vertical="center" wrapText="1"/>
    </xf>
    <xf numFmtId="0" fontId="0" fillId="0" borderId="1" xfId="0" applyBorder="1"/>
    <xf numFmtId="0" fontId="17" fillId="0" borderId="1" xfId="0" applyFont="1" applyBorder="1"/>
    <xf numFmtId="1" fontId="0" fillId="0" borderId="1" xfId="0" applyNumberFormat="1" applyBorder="1"/>
    <xf numFmtId="2" fontId="0" fillId="0" borderId="1" xfId="0" applyNumberFormat="1" applyBorder="1"/>
    <xf numFmtId="0" fontId="17" fillId="0" borderId="1" xfId="0" applyFont="1" applyBorder="1" applyAlignment="1">
      <alignment wrapText="1"/>
    </xf>
    <xf numFmtId="0" fontId="2" fillId="2" borderId="0" xfId="0" applyFont="1" applyFill="1" applyAlignment="1">
      <alignment horizontal="center"/>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9" xfId="0" applyFont="1" applyFill="1" applyBorder="1" applyAlignment="1">
      <alignment horizontal="center"/>
    </xf>
    <xf numFmtId="0" fontId="6" fillId="2" borderId="20" xfId="0" applyFont="1" applyFill="1" applyBorder="1" applyAlignment="1">
      <alignment horizontal="center"/>
    </xf>
    <xf numFmtId="0" fontId="0" fillId="2" borderId="3" xfId="0" applyFill="1" applyBorder="1" applyAlignment="1">
      <alignment horizontal="center" wrapText="1"/>
    </xf>
    <xf numFmtId="0" fontId="0" fillId="2" borderId="4" xfId="0" applyFill="1" applyBorder="1" applyAlignment="1">
      <alignment horizontal="center" wrapText="1"/>
    </xf>
    <xf numFmtId="164" fontId="0" fillId="2" borderId="1" xfId="0" applyNumberFormat="1" applyFill="1" applyBorder="1" applyAlignment="1">
      <alignment horizontal="center" wrapText="1"/>
    </xf>
    <xf numFmtId="164" fontId="0" fillId="2" borderId="6" xfId="0" applyNumberFormat="1" applyFill="1" applyBorder="1" applyAlignment="1">
      <alignment horizont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1" fillId="2" borderId="19" xfId="0" applyFont="1" applyFill="1" applyBorder="1" applyAlignment="1">
      <alignment horizontal="center"/>
    </xf>
    <xf numFmtId="0" fontId="1" fillId="2" borderId="0" xfId="0" applyFont="1" applyFill="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0" fillId="2" borderId="0" xfId="0" applyFill="1" applyAlignment="1">
      <alignment horizontal="left" vertical="top" wrapText="1"/>
    </xf>
    <xf numFmtId="0" fontId="4" fillId="2" borderId="0" xfId="1" applyFill="1" applyAlignment="1">
      <alignment horizontal="left" vertical="top" wrapText="1"/>
    </xf>
    <xf numFmtId="0" fontId="8" fillId="2" borderId="25" xfId="1" applyFont="1" applyFill="1" applyBorder="1" applyAlignment="1" applyProtection="1">
      <alignment horizontal="center" wrapText="1"/>
    </xf>
    <xf numFmtId="0" fontId="8" fillId="2" borderId="30" xfId="1" applyFont="1" applyFill="1" applyBorder="1" applyAlignment="1" applyProtection="1">
      <alignment horizontal="center" wrapText="1"/>
    </xf>
    <xf numFmtId="0" fontId="8" fillId="2" borderId="19" xfId="1" applyFont="1" applyFill="1" applyBorder="1" applyAlignment="1" applyProtection="1">
      <alignment horizontal="center" wrapText="1"/>
    </xf>
    <xf numFmtId="0" fontId="8" fillId="2" borderId="20" xfId="1" applyFont="1" applyFill="1" applyBorder="1" applyAlignment="1" applyProtection="1">
      <alignment horizontal="center" wrapText="1"/>
    </xf>
    <xf numFmtId="0" fontId="8" fillId="2" borderId="33" xfId="1" applyFont="1" applyFill="1" applyBorder="1" applyAlignment="1" applyProtection="1">
      <alignment horizontal="center" vertical="top" wrapText="1"/>
    </xf>
    <xf numFmtId="0" fontId="8" fillId="2" borderId="34" xfId="1" applyFont="1" applyFill="1" applyBorder="1" applyAlignment="1" applyProtection="1">
      <alignment horizontal="center" vertical="top" wrapText="1"/>
    </xf>
    <xf numFmtId="0" fontId="10" fillId="3" borderId="2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8" fillId="2" borderId="0" xfId="1" applyFont="1" applyFill="1" applyBorder="1" applyAlignment="1" applyProtection="1">
      <alignment horizontal="center" wrapText="1"/>
    </xf>
    <xf numFmtId="0" fontId="7" fillId="2" borderId="0" xfId="0" applyFont="1" applyFill="1" applyAlignment="1">
      <alignment horizontal="center" wrapText="1"/>
    </xf>
    <xf numFmtId="164" fontId="0" fillId="2" borderId="3" xfId="0" applyNumberFormat="1" applyFill="1" applyBorder="1" applyAlignment="1">
      <alignment horizontal="center" wrapText="1"/>
    </xf>
    <xf numFmtId="164" fontId="0" fillId="2" borderId="4" xfId="0" applyNumberFormat="1" applyFill="1" applyBorder="1" applyAlignment="1">
      <alignment horizontal="center" wrapText="1"/>
    </xf>
    <xf numFmtId="0" fontId="6" fillId="2" borderId="0" xfId="0" applyFont="1" applyFill="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20" xfId="0" applyFont="1" applyFill="1" applyBorder="1" applyAlignment="1">
      <alignment horizontal="left" vertical="center" wrapText="1"/>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19" xfId="0" applyFont="1" applyFill="1" applyBorder="1" applyAlignment="1">
      <alignment horizontal="left" vertical="center" wrapText="1"/>
    </xf>
    <xf numFmtId="0" fontId="8" fillId="2" borderId="25"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cellXfs>
  <cellStyles count="2">
    <cellStyle name="Hyperlink" xfId="1" builtinId="8"/>
    <cellStyle name="Normal" xfId="0" builtinId="0"/>
  </cellStyles>
  <dxfs count="20">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00B050"/>
      </font>
    </dxf>
    <dxf>
      <font>
        <color rgb="FF00B050"/>
      </font>
    </dxf>
    <dxf>
      <fill>
        <patternFill>
          <bgColor rgb="FFFFFF00"/>
        </patternFill>
      </fill>
    </dxf>
    <dxf>
      <fill>
        <patternFill>
          <bgColor theme="0"/>
        </patternFill>
      </fill>
    </dxf>
    <dxf>
      <font>
        <color theme="0"/>
      </font>
      <fill>
        <patternFill>
          <bgColor theme="0"/>
        </patternFill>
      </fill>
      <border>
        <left/>
        <right/>
        <top/>
        <bottom/>
      </border>
    </dxf>
    <dxf>
      <font>
        <color rgb="FFFF0000"/>
      </font>
      <fill>
        <patternFill patternType="none">
          <bgColor auto="1"/>
        </patternFill>
      </fill>
    </dxf>
    <dxf>
      <font>
        <color rgb="FF00B050"/>
      </font>
    </dxf>
    <dxf>
      <font>
        <color rgb="FFFF0000"/>
      </font>
    </dxf>
    <dxf>
      <fill>
        <patternFill>
          <bgColor rgb="FFFFFF00"/>
        </patternFill>
      </fill>
    </dxf>
    <dxf>
      <fill>
        <patternFill>
          <bgColor theme="0"/>
        </patternFill>
      </fill>
    </dxf>
    <dxf>
      <font>
        <color rgb="FFFF0000"/>
      </font>
      <fill>
        <patternFill patternType="none">
          <bgColor auto="1"/>
        </patternFill>
      </fill>
    </dxf>
    <dxf>
      <font>
        <color rgb="FF00B050"/>
      </font>
    </dxf>
    <dxf>
      <font>
        <color rgb="FFFF0000"/>
      </font>
    </dxf>
    <dxf>
      <fill>
        <patternFill>
          <bgColor theme="0"/>
        </patternFill>
      </fill>
    </dxf>
    <dxf>
      <fill>
        <patternFill>
          <bgColor rgb="FFFFFF00"/>
        </patternFill>
      </fill>
    </dxf>
    <dxf>
      <font>
        <color theme="0"/>
      </font>
      <fill>
        <patternFill>
          <bgColor theme="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drawing1.xml><?xml version="1.0" encoding="utf-8"?>
<xdr:wsDr xmlns:xdr="http://schemas.openxmlformats.org/drawingml/2006/spreadsheetDrawing" xmlns:a="http://schemas.openxmlformats.org/drawingml/2006/main">
  <xdr:twoCellAnchor>
    <xdr:from>
      <xdr:col>0</xdr:col>
      <xdr:colOff>96951</xdr:colOff>
      <xdr:row>1</xdr:row>
      <xdr:rowOff>0</xdr:rowOff>
    </xdr:from>
    <xdr:to>
      <xdr:col>1</xdr:col>
      <xdr:colOff>523875</xdr:colOff>
      <xdr:row>6</xdr:row>
      <xdr:rowOff>-1</xdr:rowOff>
    </xdr:to>
    <xdr:sp macro="" textlink="">
      <xdr:nvSpPr>
        <xdr:cNvPr id="4" name="Teardrop 3">
          <a:extLst>
            <a:ext uri="{FF2B5EF4-FFF2-40B4-BE49-F238E27FC236}">
              <a16:creationId xmlns:a16="http://schemas.microsoft.com/office/drawing/2014/main" id="{A0142FBA-67C2-4CF8-B511-56EEC4857209}"/>
            </a:ext>
          </a:extLst>
        </xdr:cNvPr>
        <xdr:cNvSpPr/>
      </xdr:nvSpPr>
      <xdr:spPr>
        <a:xfrm rot="10800000">
          <a:off x="96951" y="0"/>
          <a:ext cx="1367518" cy="1452562"/>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174481</xdr:colOff>
      <xdr:row>2</xdr:row>
      <xdr:rowOff>57091</xdr:rowOff>
    </xdr:from>
    <xdr:to>
      <xdr:col>1</xdr:col>
      <xdr:colOff>391816</xdr:colOff>
      <xdr:row>3</xdr:row>
      <xdr:rowOff>142874</xdr:rowOff>
    </xdr:to>
    <xdr:pic>
      <xdr:nvPicPr>
        <xdr:cNvPr id="5" name="Picture 4" descr="ENW-logo_white.png">
          <a:extLst>
            <a:ext uri="{FF2B5EF4-FFF2-40B4-BE49-F238E27FC236}">
              <a16:creationId xmlns:a16="http://schemas.microsoft.com/office/drawing/2014/main" id="{E4D787B2-6BE0-4FCC-9997-CB6EC0ACF12B}"/>
            </a:ext>
          </a:extLst>
        </xdr:cNvPr>
        <xdr:cNvPicPr>
          <a:picLocks noChangeAspect="1"/>
        </xdr:cNvPicPr>
      </xdr:nvPicPr>
      <xdr:blipFill>
        <a:blip xmlns:r="http://schemas.openxmlformats.org/officeDocument/2006/relationships" r:embed="rId1" cstate="print"/>
        <a:stretch>
          <a:fillRect/>
        </a:stretch>
      </xdr:blipFill>
      <xdr:spPr>
        <a:xfrm>
          <a:off x="174481" y="473810"/>
          <a:ext cx="1157929" cy="538221"/>
        </a:xfrm>
        <a:prstGeom prst="rect">
          <a:avLst/>
        </a:prstGeom>
      </xdr:spPr>
    </xdr:pic>
    <xdr:clientData/>
  </xdr:twoCellAnchor>
  <xdr:twoCellAnchor editAs="oneCell">
    <xdr:from>
      <xdr:col>10</xdr:col>
      <xdr:colOff>23813</xdr:colOff>
      <xdr:row>3</xdr:row>
      <xdr:rowOff>1</xdr:rowOff>
    </xdr:from>
    <xdr:to>
      <xdr:col>11</xdr:col>
      <xdr:colOff>592990</xdr:colOff>
      <xdr:row>5</xdr:row>
      <xdr:rowOff>187945</xdr:rowOff>
    </xdr:to>
    <xdr:pic>
      <xdr:nvPicPr>
        <xdr:cNvPr id="6" name="Picture 5" descr="Piclo | Bethnal Green Ventures">
          <a:hlinkClick xmlns:r="http://schemas.openxmlformats.org/officeDocument/2006/relationships" r:id="rId2"/>
          <a:extLst>
            <a:ext uri="{FF2B5EF4-FFF2-40B4-BE49-F238E27FC236}">
              <a16:creationId xmlns:a16="http://schemas.microsoft.com/office/drawing/2014/main" id="{1176365E-5212-4053-AD36-2469D6B978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6429376" y="86915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47624</xdr:colOff>
      <xdr:row>10</xdr:row>
      <xdr:rowOff>59532</xdr:rowOff>
    </xdr:from>
    <xdr:to>
      <xdr:col>11</xdr:col>
      <xdr:colOff>639498</xdr:colOff>
      <xdr:row>14</xdr:row>
      <xdr:rowOff>41012</xdr:rowOff>
    </xdr:to>
    <xdr:grpSp>
      <xdr:nvGrpSpPr>
        <xdr:cNvPr id="7" name="Group 6">
          <a:hlinkClick xmlns:r="http://schemas.openxmlformats.org/officeDocument/2006/relationships" r:id="rId4"/>
          <a:extLst>
            <a:ext uri="{FF2B5EF4-FFF2-40B4-BE49-F238E27FC236}">
              <a16:creationId xmlns:a16="http://schemas.microsoft.com/office/drawing/2014/main" id="{33899260-85D8-4F55-9486-F17602248598}"/>
            </a:ext>
          </a:extLst>
        </xdr:cNvPr>
        <xdr:cNvGrpSpPr/>
      </xdr:nvGrpSpPr>
      <xdr:grpSpPr>
        <a:xfrm>
          <a:off x="6453187" y="2500313"/>
          <a:ext cx="1199092" cy="743480"/>
          <a:chOff x="8678333" y="1721557"/>
          <a:chExt cx="1262945" cy="564444"/>
        </a:xfrm>
      </xdr:grpSpPr>
      <xdr:sp macro="" textlink="">
        <xdr:nvSpPr>
          <xdr:cNvPr id="8" name="Rectangle 7">
            <a:extLst>
              <a:ext uri="{FF2B5EF4-FFF2-40B4-BE49-F238E27FC236}">
                <a16:creationId xmlns:a16="http://schemas.microsoft.com/office/drawing/2014/main" id="{D21E6DDA-F062-441D-93A9-60B2798479B8}"/>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descr="ENW-logo_white.png">
            <a:extLst>
              <a:ext uri="{FF2B5EF4-FFF2-40B4-BE49-F238E27FC236}">
                <a16:creationId xmlns:a16="http://schemas.microsoft.com/office/drawing/2014/main" id="{86DB0C94-B7AC-404F-AFF0-D351F4F0A5BA}"/>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226218</xdr:colOff>
      <xdr:row>17</xdr:row>
      <xdr:rowOff>392906</xdr:rowOff>
    </xdr:from>
    <xdr:to>
      <xdr:col>11</xdr:col>
      <xdr:colOff>416277</xdr:colOff>
      <xdr:row>17</xdr:row>
      <xdr:rowOff>1014628</xdr:rowOff>
    </xdr:to>
    <xdr:grpSp>
      <xdr:nvGrpSpPr>
        <xdr:cNvPr id="10" name="Group 9">
          <a:hlinkClick xmlns:r="http://schemas.openxmlformats.org/officeDocument/2006/relationships" r:id="rId5"/>
          <a:extLst>
            <a:ext uri="{FF2B5EF4-FFF2-40B4-BE49-F238E27FC236}">
              <a16:creationId xmlns:a16="http://schemas.microsoft.com/office/drawing/2014/main" id="{91B40D98-084C-41F3-AF25-42725A1314B4}"/>
            </a:ext>
          </a:extLst>
        </xdr:cNvPr>
        <xdr:cNvGrpSpPr>
          <a:grpSpLocks noChangeAspect="1"/>
        </xdr:cNvGrpSpPr>
      </xdr:nvGrpSpPr>
      <xdr:grpSpPr bwMode="auto">
        <a:xfrm>
          <a:off x="6631781" y="4191000"/>
          <a:ext cx="797277" cy="621722"/>
          <a:chOff x="616" y="1171"/>
          <a:chExt cx="267" cy="192"/>
        </a:xfrm>
        <a:solidFill>
          <a:srgbClr val="002060"/>
        </a:solidFill>
      </xdr:grpSpPr>
      <xdr:sp macro="" textlink="">
        <xdr:nvSpPr>
          <xdr:cNvPr id="11" name="Freeform 52">
            <a:extLst>
              <a:ext uri="{FF2B5EF4-FFF2-40B4-BE49-F238E27FC236}">
                <a16:creationId xmlns:a16="http://schemas.microsoft.com/office/drawing/2014/main" id="{4188D7E8-2490-4C90-8CDD-1B887F8BDA8A}"/>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2" name="Freeform 53">
            <a:extLst>
              <a:ext uri="{FF2B5EF4-FFF2-40B4-BE49-F238E27FC236}">
                <a16:creationId xmlns:a16="http://schemas.microsoft.com/office/drawing/2014/main" id="{B3BE7D76-FB8A-412B-85AC-89F8464795F7}"/>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3" name="Freeform 54">
            <a:extLst>
              <a:ext uri="{FF2B5EF4-FFF2-40B4-BE49-F238E27FC236}">
                <a16:creationId xmlns:a16="http://schemas.microsoft.com/office/drawing/2014/main" id="{B96568A0-27B1-4D23-972E-309EC14CD62C}"/>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 name="Freeform 55">
            <a:extLst>
              <a:ext uri="{FF2B5EF4-FFF2-40B4-BE49-F238E27FC236}">
                <a16:creationId xmlns:a16="http://schemas.microsoft.com/office/drawing/2014/main" id="{986E91C4-4DD5-42A6-BB95-0547DEAD8664}"/>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5" name="Freeform 56">
            <a:extLst>
              <a:ext uri="{FF2B5EF4-FFF2-40B4-BE49-F238E27FC236}">
                <a16:creationId xmlns:a16="http://schemas.microsoft.com/office/drawing/2014/main" id="{BAD3FB75-CF0D-4B5B-922E-88AB275FDEF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402647</xdr:colOff>
      <xdr:row>0</xdr:row>
      <xdr:rowOff>170583</xdr:rowOff>
    </xdr:from>
    <xdr:to>
      <xdr:col>1</xdr:col>
      <xdr:colOff>1091046</xdr:colOff>
      <xdr:row>6</xdr:row>
      <xdr:rowOff>163317</xdr:rowOff>
    </xdr:to>
    <xdr:sp macro="" textlink="">
      <xdr:nvSpPr>
        <xdr:cNvPr id="42" name="Teardrop 41">
          <a:extLst>
            <a:ext uri="{FF2B5EF4-FFF2-40B4-BE49-F238E27FC236}">
              <a16:creationId xmlns:a16="http://schemas.microsoft.com/office/drawing/2014/main" id="{F941702D-6F1D-4428-B14F-EF644E365818}"/>
            </a:ext>
          </a:extLst>
        </xdr:cNvPr>
        <xdr:cNvSpPr/>
      </xdr:nvSpPr>
      <xdr:spPr>
        <a:xfrm rot="10800000">
          <a:off x="402647" y="170583"/>
          <a:ext cx="1588944" cy="1655279"/>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505691</xdr:colOff>
      <xdr:row>2</xdr:row>
      <xdr:rowOff>367146</xdr:rowOff>
    </xdr:from>
    <xdr:to>
      <xdr:col>1</xdr:col>
      <xdr:colOff>900546</xdr:colOff>
      <xdr:row>4</xdr:row>
      <xdr:rowOff>68894</xdr:rowOff>
    </xdr:to>
    <xdr:pic>
      <xdr:nvPicPr>
        <xdr:cNvPr id="43" name="Picture 42" descr="ENW-logo_white.png">
          <a:extLst>
            <a:ext uri="{FF2B5EF4-FFF2-40B4-BE49-F238E27FC236}">
              <a16:creationId xmlns:a16="http://schemas.microsoft.com/office/drawing/2014/main" id="{767ED6D1-82EE-4661-9A12-14F4B6D3FD14}"/>
            </a:ext>
          </a:extLst>
        </xdr:cNvPr>
        <xdr:cNvPicPr>
          <a:picLocks noChangeAspect="1"/>
        </xdr:cNvPicPr>
      </xdr:nvPicPr>
      <xdr:blipFill>
        <a:blip xmlns:r="http://schemas.openxmlformats.org/officeDocument/2006/relationships" r:embed="rId1" cstate="print"/>
        <a:stretch>
          <a:fillRect/>
        </a:stretch>
      </xdr:blipFill>
      <xdr:spPr>
        <a:xfrm>
          <a:off x="505691" y="748146"/>
          <a:ext cx="1295400" cy="602293"/>
        </a:xfrm>
        <a:prstGeom prst="rect">
          <a:avLst/>
        </a:prstGeom>
      </xdr:spPr>
    </xdr:pic>
    <xdr:clientData/>
  </xdr:twoCellAnchor>
  <xdr:twoCellAnchor editAs="oneCell">
    <xdr:from>
      <xdr:col>11</xdr:col>
      <xdr:colOff>87752</xdr:colOff>
      <xdr:row>3</xdr:row>
      <xdr:rowOff>51593</xdr:rowOff>
    </xdr:from>
    <xdr:to>
      <xdr:col>12</xdr:col>
      <xdr:colOff>692647</xdr:colOff>
      <xdr:row>4</xdr:row>
      <xdr:rowOff>180006</xdr:rowOff>
    </xdr:to>
    <xdr:pic>
      <xdr:nvPicPr>
        <xdr:cNvPr id="64" name="Picture 63" descr="Piclo | Bethnal Green Ventures">
          <a:hlinkClick xmlns:r="http://schemas.openxmlformats.org/officeDocument/2006/relationships" r:id="rId2"/>
          <a:extLst>
            <a:ext uri="{FF2B5EF4-FFF2-40B4-BE49-F238E27FC236}">
              <a16:creationId xmlns:a16="http://schemas.microsoft.com/office/drawing/2014/main" id="{825C1B21-82A9-47E4-9ADB-9BE4FBD64E3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0529533" y="89693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87312</xdr:colOff>
      <xdr:row>10</xdr:row>
      <xdr:rowOff>89518</xdr:rowOff>
    </xdr:from>
    <xdr:to>
      <xdr:col>12</xdr:col>
      <xdr:colOff>714904</xdr:colOff>
      <xdr:row>11</xdr:row>
      <xdr:rowOff>451998</xdr:rowOff>
    </xdr:to>
    <xdr:grpSp>
      <xdr:nvGrpSpPr>
        <xdr:cNvPr id="65" name="Group 64">
          <a:hlinkClick xmlns:r="http://schemas.openxmlformats.org/officeDocument/2006/relationships" r:id="rId4"/>
          <a:extLst>
            <a:ext uri="{FF2B5EF4-FFF2-40B4-BE49-F238E27FC236}">
              <a16:creationId xmlns:a16="http://schemas.microsoft.com/office/drawing/2014/main" id="{3F784F11-30ED-4E74-B3A7-085D76048BC3}"/>
            </a:ext>
          </a:extLst>
        </xdr:cNvPr>
        <xdr:cNvGrpSpPr/>
      </xdr:nvGrpSpPr>
      <xdr:grpSpPr>
        <a:xfrm>
          <a:off x="11775848" y="2579625"/>
          <a:ext cx="1199092" cy="743480"/>
          <a:chOff x="8678333" y="1721557"/>
          <a:chExt cx="1262945" cy="564444"/>
        </a:xfrm>
      </xdr:grpSpPr>
      <xdr:sp macro="" textlink="">
        <xdr:nvSpPr>
          <xdr:cNvPr id="66" name="Rectangle 65">
            <a:extLst>
              <a:ext uri="{FF2B5EF4-FFF2-40B4-BE49-F238E27FC236}">
                <a16:creationId xmlns:a16="http://schemas.microsoft.com/office/drawing/2014/main" id="{2170A16D-42B6-4E4F-BE61-4BD3C5808547}"/>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67" name="Picture 66" descr="ENW-logo_white.png">
            <a:extLst>
              <a:ext uri="{FF2B5EF4-FFF2-40B4-BE49-F238E27FC236}">
                <a16:creationId xmlns:a16="http://schemas.microsoft.com/office/drawing/2014/main" id="{B67A856A-23AB-4923-B244-B048666CAACF}"/>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11</xdr:col>
      <xdr:colOff>303389</xdr:colOff>
      <xdr:row>14</xdr:row>
      <xdr:rowOff>68841</xdr:rowOff>
    </xdr:from>
    <xdr:to>
      <xdr:col>12</xdr:col>
      <xdr:colOff>529166</xdr:colOff>
      <xdr:row>15</xdr:row>
      <xdr:rowOff>107157</xdr:rowOff>
    </xdr:to>
    <xdr:grpSp>
      <xdr:nvGrpSpPr>
        <xdr:cNvPr id="68" name="Group 67">
          <a:hlinkClick xmlns:r="http://schemas.openxmlformats.org/officeDocument/2006/relationships" r:id="rId5"/>
          <a:extLst>
            <a:ext uri="{FF2B5EF4-FFF2-40B4-BE49-F238E27FC236}">
              <a16:creationId xmlns:a16="http://schemas.microsoft.com/office/drawing/2014/main" id="{54E35308-7F50-4474-ABB6-7A587227D846}"/>
            </a:ext>
          </a:extLst>
        </xdr:cNvPr>
        <xdr:cNvGrpSpPr>
          <a:grpSpLocks noChangeAspect="1"/>
        </xdr:cNvGrpSpPr>
      </xdr:nvGrpSpPr>
      <xdr:grpSpPr bwMode="auto">
        <a:xfrm>
          <a:off x="11991925" y="4259841"/>
          <a:ext cx="797277" cy="623423"/>
          <a:chOff x="616" y="1171"/>
          <a:chExt cx="267" cy="192"/>
        </a:xfrm>
        <a:solidFill>
          <a:srgbClr val="002060"/>
        </a:solidFill>
      </xdr:grpSpPr>
      <xdr:sp macro="" textlink="">
        <xdr:nvSpPr>
          <xdr:cNvPr id="69" name="Freeform 52">
            <a:extLst>
              <a:ext uri="{FF2B5EF4-FFF2-40B4-BE49-F238E27FC236}">
                <a16:creationId xmlns:a16="http://schemas.microsoft.com/office/drawing/2014/main" id="{98024C91-52E0-447F-BD6D-8ED0AE2B2413}"/>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0" name="Freeform 53">
            <a:extLst>
              <a:ext uri="{FF2B5EF4-FFF2-40B4-BE49-F238E27FC236}">
                <a16:creationId xmlns:a16="http://schemas.microsoft.com/office/drawing/2014/main" id="{80940027-6EAC-4199-977D-A7BDF706EB5F}"/>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1" name="Freeform 54">
            <a:extLst>
              <a:ext uri="{FF2B5EF4-FFF2-40B4-BE49-F238E27FC236}">
                <a16:creationId xmlns:a16="http://schemas.microsoft.com/office/drawing/2014/main" id="{0288E6B6-4FB0-47EA-B530-2184627481D0}"/>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2" name="Freeform 55">
            <a:extLst>
              <a:ext uri="{FF2B5EF4-FFF2-40B4-BE49-F238E27FC236}">
                <a16:creationId xmlns:a16="http://schemas.microsoft.com/office/drawing/2014/main" id="{AE966D61-7277-4A67-BE88-C1550AB01773}"/>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3" name="Freeform 56">
            <a:extLst>
              <a:ext uri="{FF2B5EF4-FFF2-40B4-BE49-F238E27FC236}">
                <a16:creationId xmlns:a16="http://schemas.microsoft.com/office/drawing/2014/main" id="{BF75F129-0BEA-4020-8F64-F05885F6154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326231</xdr:colOff>
      <xdr:row>0</xdr:row>
      <xdr:rowOff>150019</xdr:rowOff>
    </xdr:from>
    <xdr:to>
      <xdr:col>1</xdr:col>
      <xdr:colOff>1014630</xdr:colOff>
      <xdr:row>6</xdr:row>
      <xdr:rowOff>107034</xdr:rowOff>
    </xdr:to>
    <xdr:sp macro="" textlink="">
      <xdr:nvSpPr>
        <xdr:cNvPr id="22" name="Teardrop 21">
          <a:extLst>
            <a:ext uri="{FF2B5EF4-FFF2-40B4-BE49-F238E27FC236}">
              <a16:creationId xmlns:a16="http://schemas.microsoft.com/office/drawing/2014/main" id="{C149896C-C1AF-4318-9EC1-88D7951BE292}"/>
            </a:ext>
          </a:extLst>
        </xdr:cNvPr>
        <xdr:cNvSpPr/>
      </xdr:nvSpPr>
      <xdr:spPr>
        <a:xfrm rot="10800000">
          <a:off x="326231" y="150019"/>
          <a:ext cx="1593274" cy="1671515"/>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453088</xdr:colOff>
      <xdr:row>2</xdr:row>
      <xdr:rowOff>351344</xdr:rowOff>
    </xdr:from>
    <xdr:to>
      <xdr:col>1</xdr:col>
      <xdr:colOff>847943</xdr:colOff>
      <xdr:row>4</xdr:row>
      <xdr:rowOff>43567</xdr:rowOff>
    </xdr:to>
    <xdr:pic>
      <xdr:nvPicPr>
        <xdr:cNvPr id="23" name="Picture 22" descr="ENW-logo_white.png">
          <a:extLst>
            <a:ext uri="{FF2B5EF4-FFF2-40B4-BE49-F238E27FC236}">
              <a16:creationId xmlns:a16="http://schemas.microsoft.com/office/drawing/2014/main" id="{5AC74B8E-9509-489D-9925-627FB8F7FD44}"/>
            </a:ext>
          </a:extLst>
        </xdr:cNvPr>
        <xdr:cNvPicPr>
          <a:picLocks noChangeAspect="1"/>
        </xdr:cNvPicPr>
      </xdr:nvPicPr>
      <xdr:blipFill>
        <a:blip xmlns:r="http://schemas.openxmlformats.org/officeDocument/2006/relationships" r:embed="rId1" cstate="print"/>
        <a:stretch>
          <a:fillRect/>
        </a:stretch>
      </xdr:blipFill>
      <xdr:spPr>
        <a:xfrm>
          <a:off x="453088" y="756157"/>
          <a:ext cx="1299730" cy="597098"/>
        </a:xfrm>
        <a:prstGeom prst="rect">
          <a:avLst/>
        </a:prstGeom>
      </xdr:spPr>
    </xdr:pic>
    <xdr:clientData/>
  </xdr:twoCellAnchor>
  <xdr:twoCellAnchor editAs="oneCell">
    <xdr:from>
      <xdr:col>10</xdr:col>
      <xdr:colOff>159190</xdr:colOff>
      <xdr:row>3</xdr:row>
      <xdr:rowOff>158749</xdr:rowOff>
    </xdr:from>
    <xdr:to>
      <xdr:col>11</xdr:col>
      <xdr:colOff>649785</xdr:colOff>
      <xdr:row>5</xdr:row>
      <xdr:rowOff>84756</xdr:rowOff>
    </xdr:to>
    <xdr:pic>
      <xdr:nvPicPr>
        <xdr:cNvPr id="24" name="Picture 23" descr="Piclo | Bethnal Green Ventures">
          <a:hlinkClick xmlns:r="http://schemas.openxmlformats.org/officeDocument/2006/relationships" r:id="rId2"/>
          <a:extLst>
            <a:ext uri="{FF2B5EF4-FFF2-40B4-BE49-F238E27FC236}">
              <a16:creationId xmlns:a16="http://schemas.microsoft.com/office/drawing/2014/main" id="{C447C884-68E0-44F6-92A1-A3F115E213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2315471" y="1015999"/>
          <a:ext cx="1097814" cy="5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100013</xdr:colOff>
      <xdr:row>10</xdr:row>
      <xdr:rowOff>14287</xdr:rowOff>
    </xdr:from>
    <xdr:to>
      <xdr:col>11</xdr:col>
      <xdr:colOff>689505</xdr:colOff>
      <xdr:row>11</xdr:row>
      <xdr:rowOff>186267</xdr:rowOff>
    </xdr:to>
    <xdr:grpSp>
      <xdr:nvGrpSpPr>
        <xdr:cNvPr id="34" name="Group 33">
          <a:hlinkClick xmlns:r="http://schemas.openxmlformats.org/officeDocument/2006/relationships" r:id="rId4"/>
          <a:extLst>
            <a:ext uri="{FF2B5EF4-FFF2-40B4-BE49-F238E27FC236}">
              <a16:creationId xmlns:a16="http://schemas.microsoft.com/office/drawing/2014/main" id="{B040044E-4C0B-42DC-985F-C49136AA8948}"/>
            </a:ext>
          </a:extLst>
        </xdr:cNvPr>
        <xdr:cNvGrpSpPr/>
      </xdr:nvGrpSpPr>
      <xdr:grpSpPr>
        <a:xfrm>
          <a:off x="10768013" y="2502693"/>
          <a:ext cx="1196711" cy="743480"/>
          <a:chOff x="8678333" y="1721557"/>
          <a:chExt cx="1262945" cy="564444"/>
        </a:xfrm>
      </xdr:grpSpPr>
      <xdr:sp macro="" textlink="">
        <xdr:nvSpPr>
          <xdr:cNvPr id="35" name="Rectangle 34">
            <a:extLst>
              <a:ext uri="{FF2B5EF4-FFF2-40B4-BE49-F238E27FC236}">
                <a16:creationId xmlns:a16="http://schemas.microsoft.com/office/drawing/2014/main" id="{2300A252-09CA-4E20-BAF8-74F2EA7A68C2}"/>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36" name="Picture 35" descr="ENW-logo_white.png">
            <a:extLst>
              <a:ext uri="{FF2B5EF4-FFF2-40B4-BE49-F238E27FC236}">
                <a16:creationId xmlns:a16="http://schemas.microsoft.com/office/drawing/2014/main" id="{0EE544C8-E255-4641-8A49-FD92BEF0846D}"/>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309563</xdr:colOff>
      <xdr:row>13</xdr:row>
      <xdr:rowOff>440531</xdr:rowOff>
    </xdr:from>
    <xdr:to>
      <xdr:col>11</xdr:col>
      <xdr:colOff>499621</xdr:colOff>
      <xdr:row>16</xdr:row>
      <xdr:rowOff>97847</xdr:rowOff>
    </xdr:to>
    <xdr:grpSp>
      <xdr:nvGrpSpPr>
        <xdr:cNvPr id="37" name="Group 36">
          <a:hlinkClick xmlns:r="http://schemas.openxmlformats.org/officeDocument/2006/relationships" r:id="rId5"/>
          <a:extLst>
            <a:ext uri="{FF2B5EF4-FFF2-40B4-BE49-F238E27FC236}">
              <a16:creationId xmlns:a16="http://schemas.microsoft.com/office/drawing/2014/main" id="{8DF6503F-DA28-4597-9BC9-063E245E6EF8}"/>
            </a:ext>
          </a:extLst>
        </xdr:cNvPr>
        <xdr:cNvGrpSpPr>
          <a:grpSpLocks noChangeAspect="1"/>
        </xdr:cNvGrpSpPr>
      </xdr:nvGrpSpPr>
      <xdr:grpSpPr bwMode="auto">
        <a:xfrm>
          <a:off x="10977563" y="4000500"/>
          <a:ext cx="797277" cy="621722"/>
          <a:chOff x="616" y="1171"/>
          <a:chExt cx="267" cy="192"/>
        </a:xfrm>
        <a:solidFill>
          <a:srgbClr val="002060"/>
        </a:solidFill>
      </xdr:grpSpPr>
      <xdr:sp macro="" textlink="">
        <xdr:nvSpPr>
          <xdr:cNvPr id="38" name="Freeform 52">
            <a:extLst>
              <a:ext uri="{FF2B5EF4-FFF2-40B4-BE49-F238E27FC236}">
                <a16:creationId xmlns:a16="http://schemas.microsoft.com/office/drawing/2014/main" id="{C2668CCD-09EE-4189-AA40-15153459AA52}"/>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39" name="Freeform 53">
            <a:extLst>
              <a:ext uri="{FF2B5EF4-FFF2-40B4-BE49-F238E27FC236}">
                <a16:creationId xmlns:a16="http://schemas.microsoft.com/office/drawing/2014/main" id="{6F96756A-4AD6-4AA8-AE44-68F3A1D5D71B}"/>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0" name="Freeform 54">
            <a:extLst>
              <a:ext uri="{FF2B5EF4-FFF2-40B4-BE49-F238E27FC236}">
                <a16:creationId xmlns:a16="http://schemas.microsoft.com/office/drawing/2014/main" id="{3D5B98CA-316B-4D99-8D91-D0CA634F5993}"/>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1" name="Freeform 55">
            <a:extLst>
              <a:ext uri="{FF2B5EF4-FFF2-40B4-BE49-F238E27FC236}">
                <a16:creationId xmlns:a16="http://schemas.microsoft.com/office/drawing/2014/main" id="{02672F70-9B21-4D50-9116-7B699118201E}"/>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2" name="Freeform 56">
            <a:extLst>
              <a:ext uri="{FF2B5EF4-FFF2-40B4-BE49-F238E27FC236}">
                <a16:creationId xmlns:a16="http://schemas.microsoft.com/office/drawing/2014/main" id="{43F29EF2-DEC8-4F1E-90C2-C5676FCB6CE7}"/>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twork%20Strategy\15%20-%20Capacity%20Strategy%20Team\11%20-%20Projects\11%20-%20Demand%20Side%20Response\13%20-%20Open%20Utility%20-%20Piclo%20Flex\Piclo%20Flex%20-%20Competition%20Upload%20Template%20-%20Autumn%2020%20ENW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
      <sheetName val="README"/>
      <sheetName val="Competitions"/>
      <sheetName val="Competition Boundaries"/>
      <sheetName val="Service Window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190C-E694-4F5C-835C-228DCF388E7B}">
  <dimension ref="A1:J17"/>
  <sheetViews>
    <sheetView workbookViewId="0">
      <selection activeCell="C23" sqref="C23"/>
    </sheetView>
  </sheetViews>
  <sheetFormatPr defaultColWidth="9.140625" defaultRowHeight="15" x14ac:dyDescent="0.25"/>
  <cols>
    <col min="1" max="1" width="13.5703125" style="1" bestFit="1" customWidth="1"/>
    <col min="2" max="2" width="18.140625" style="1" customWidth="1"/>
    <col min="3" max="3" width="13.85546875" style="1" bestFit="1" customWidth="1"/>
    <col min="4" max="4" width="18.5703125" style="1" bestFit="1" customWidth="1"/>
    <col min="5" max="5" width="21.85546875" style="1" bestFit="1" customWidth="1"/>
    <col min="6" max="6" width="21.85546875" style="1" hidden="1" customWidth="1"/>
    <col min="7" max="7" width="20.7109375" style="1" bestFit="1" customWidth="1"/>
    <col min="8" max="8" width="15.5703125" style="1" customWidth="1"/>
    <col min="9" max="9" width="17.28515625" style="1" bestFit="1" customWidth="1"/>
    <col min="10" max="10" width="10.28515625" style="1" customWidth="1"/>
    <col min="11" max="11" width="11" style="1" bestFit="1" customWidth="1"/>
    <col min="12" max="13" width="10.42578125" style="1" customWidth="1"/>
    <col min="14" max="14" width="14.85546875" style="1" customWidth="1"/>
    <col min="15" max="16384" width="9.140625" style="1"/>
  </cols>
  <sheetData>
    <row r="1" spans="1:10" ht="15.75" thickBot="1" x14ac:dyDescent="0.3"/>
    <row r="2" spans="1:10" ht="15.75" thickBot="1" x14ac:dyDescent="0.3">
      <c r="B2" s="41" t="s">
        <v>51</v>
      </c>
      <c r="C2" s="42" t="s">
        <v>52</v>
      </c>
    </row>
    <row r="4" spans="1:10" ht="15.75" thickBot="1" x14ac:dyDescent="0.3">
      <c r="B4" s="2" t="s">
        <v>18</v>
      </c>
      <c r="G4" s="121" t="s">
        <v>24</v>
      </c>
      <c r="H4" s="121"/>
    </row>
    <row r="5" spans="1:10" ht="30" customHeight="1" x14ac:dyDescent="0.25">
      <c r="A5" s="122" t="s">
        <v>50</v>
      </c>
      <c r="B5" s="27" t="s">
        <v>1</v>
      </c>
      <c r="C5" s="28"/>
      <c r="D5" s="125" t="str">
        <f>IF(ISBLANK(C5),"Enter data","")</f>
        <v>Enter data</v>
      </c>
      <c r="E5" s="126"/>
      <c r="F5" s="34"/>
      <c r="G5" s="26" t="s">
        <v>5</v>
      </c>
      <c r="H5" s="127" t="str">
        <f>IF(C2="No","N/A",IFERROR(VLOOKUP(J5,Data!$A:$I,3,FALSE),"No tender matching these perameters"))</f>
        <v/>
      </c>
      <c r="I5" s="128"/>
      <c r="J5" s="1" t="str">
        <f>CONCATENATE(C5,C6,C7)</f>
        <v/>
      </c>
    </row>
    <row r="6" spans="1:10" ht="45" customHeight="1" x14ac:dyDescent="0.25">
      <c r="A6" s="123"/>
      <c r="B6" s="25" t="s">
        <v>45</v>
      </c>
      <c r="C6" s="29"/>
      <c r="D6" s="125" t="str">
        <f>IF(OR(ISBLANK(C5),ISBLANK(C6),ISBLANK(C7)),"Enter data",IF(H5="No Tender matching these perameters","No tender matching these perameters",""))</f>
        <v>Enter data</v>
      </c>
      <c r="E6" s="126"/>
      <c r="F6" s="34"/>
      <c r="G6" s="6" t="s">
        <v>15</v>
      </c>
      <c r="H6" s="129" t="str">
        <f>IFERROR(VLOOKUP(J5,Data!$A:$I,6,FALSE),"No tender matching these perameters")</f>
        <v/>
      </c>
      <c r="I6" s="130"/>
    </row>
    <row r="7" spans="1:10" ht="30" customHeight="1" thickBot="1" x14ac:dyDescent="0.3">
      <c r="A7" s="124"/>
      <c r="B7" s="7" t="s">
        <v>49</v>
      </c>
      <c r="C7" s="40"/>
      <c r="D7" s="125" t="str">
        <f>IF(ISBLANK(C7),"Enter data","")</f>
        <v>Enter data</v>
      </c>
      <c r="E7" s="126"/>
      <c r="F7" s="34"/>
      <c r="G7" s="5" t="s">
        <v>8</v>
      </c>
      <c r="H7" s="131" t="str">
        <f>IFERROR(VLOOKUP(J5,Data!$A:$I,8,FALSE),"No tender matching these perameters")</f>
        <v/>
      </c>
      <c r="I7" s="132"/>
    </row>
    <row r="8" spans="1:10" ht="15" customHeight="1" thickBot="1" x14ac:dyDescent="0.3">
      <c r="B8" s="2" t="str">
        <f>IF(C2="No","Insert Bid Details Here","")</f>
        <v/>
      </c>
      <c r="D8" s="22" t="str">
        <f>IF(AND(C7="restore",C9&gt;0,C9),"No availability payments for Restore contracts","")</f>
        <v/>
      </c>
      <c r="E8" s="39"/>
      <c r="F8" s="35"/>
      <c r="G8" s="5" t="s">
        <v>16</v>
      </c>
      <c r="H8" s="131" t="str">
        <f>IFERROR(VLOOKUP(J5,Data!$A:$I,7,FALSE),"No tender matching these perameters")</f>
        <v/>
      </c>
      <c r="I8" s="132"/>
    </row>
    <row r="9" spans="1:10" ht="15.75" thickBot="1" x14ac:dyDescent="0.3">
      <c r="A9" s="31" t="s">
        <v>17</v>
      </c>
      <c r="B9" s="27" t="s">
        <v>11</v>
      </c>
      <c r="C9" s="3">
        <v>2</v>
      </c>
      <c r="D9" s="38"/>
      <c r="E9" s="39"/>
      <c r="F9" s="35"/>
      <c r="G9" s="8" t="s">
        <v>9</v>
      </c>
      <c r="H9" s="133" t="str">
        <f>IFERROR(VLOOKUP(J5,Data!$A:$I,9,FALSE),"No tender matching these perameters")</f>
        <v/>
      </c>
      <c r="I9" s="134"/>
    </row>
    <row r="10" spans="1:10" x14ac:dyDescent="0.25">
      <c r="A10" s="32"/>
      <c r="B10" s="4" t="s">
        <v>12</v>
      </c>
      <c r="C10" s="19">
        <v>6</v>
      </c>
      <c r="D10" s="135" t="str">
        <f>IF(C11&gt;H9,"Capacity exceeds network requirements","")</f>
        <v/>
      </c>
      <c r="E10" s="136"/>
      <c r="F10" s="30"/>
    </row>
    <row r="11" spans="1:10" ht="15.75" thickBot="1" x14ac:dyDescent="0.3">
      <c r="A11" s="33"/>
      <c r="B11" s="7" t="s">
        <v>10</v>
      </c>
      <c r="C11" s="20">
        <v>2000</v>
      </c>
    </row>
    <row r="13" spans="1:10" x14ac:dyDescent="0.25">
      <c r="A13" s="22"/>
      <c r="B13" s="2"/>
      <c r="C13" s="23"/>
      <c r="E13" s="2"/>
      <c r="F13" s="2"/>
      <c r="G13" s="24"/>
    </row>
    <row r="14" spans="1:10" ht="15.75" thickBot="1" x14ac:dyDescent="0.3"/>
    <row r="15" spans="1:10" ht="15" customHeight="1" x14ac:dyDescent="0.25">
      <c r="A15" s="137" t="s">
        <v>21</v>
      </c>
      <c r="B15" s="138"/>
      <c r="C15" s="139"/>
      <c r="D15" s="140" t="s">
        <v>23</v>
      </c>
      <c r="E15" s="142" t="s">
        <v>22</v>
      </c>
      <c r="F15" s="143"/>
      <c r="G15" s="143"/>
      <c r="H15" s="144"/>
      <c r="I15" s="140" t="s">
        <v>14</v>
      </c>
    </row>
    <row r="16" spans="1:10" ht="30" x14ac:dyDescent="0.25">
      <c r="A16" s="11" t="s">
        <v>19</v>
      </c>
      <c r="B16" s="12" t="s">
        <v>20</v>
      </c>
      <c r="C16" s="13" t="s">
        <v>25</v>
      </c>
      <c r="D16" s="141"/>
      <c r="E16" s="14" t="s">
        <v>19</v>
      </c>
      <c r="F16" s="36"/>
      <c r="G16" s="15" t="s">
        <v>6</v>
      </c>
      <c r="H16" s="13" t="s">
        <v>13</v>
      </c>
      <c r="I16" s="141"/>
    </row>
    <row r="17" spans="1:9" ht="15.75" thickBot="1" x14ac:dyDescent="0.3">
      <c r="A17" s="16" t="str">
        <f>IFERROR(C9*H7*C11,"")</f>
        <v/>
      </c>
      <c r="B17" s="17" t="str">
        <f>IFERROR(C10*H8*C11,"")</f>
        <v/>
      </c>
      <c r="C17" s="18" t="str">
        <f>IFERROR(A17+B17,"")</f>
        <v/>
      </c>
      <c r="D17" s="9" t="str">
        <f>IFERROR(C11/H9,"")</f>
        <v/>
      </c>
      <c r="E17" s="16" t="str">
        <f>IFERROR(C9*H7*H9,"")</f>
        <v/>
      </c>
      <c r="F17" s="37"/>
      <c r="G17" s="17" t="str">
        <f>IFERROR(C10*H8*H9,"")</f>
        <v/>
      </c>
      <c r="H17" s="18" t="str">
        <f>IFERROR(E17+G17,"")</f>
        <v/>
      </c>
      <c r="I17" s="10" t="str">
        <f>IFERROR(H17/H6,"")</f>
        <v/>
      </c>
    </row>
  </sheetData>
  <mergeCells count="15">
    <mergeCell ref="H8:I8"/>
    <mergeCell ref="H9:I9"/>
    <mergeCell ref="D10:E10"/>
    <mergeCell ref="A15:C15"/>
    <mergeCell ref="D15:D16"/>
    <mergeCell ref="E15:H15"/>
    <mergeCell ref="I15:I16"/>
    <mergeCell ref="G4:H4"/>
    <mergeCell ref="A5:A7"/>
    <mergeCell ref="D5:E5"/>
    <mergeCell ref="H5:I5"/>
    <mergeCell ref="D6:E6"/>
    <mergeCell ref="H6:I6"/>
    <mergeCell ref="D7:E7"/>
    <mergeCell ref="H7:I7"/>
  </mergeCells>
  <conditionalFormatting sqref="A4:F7">
    <cfRule type="expression" dxfId="19" priority="1" stopIfTrue="1">
      <formula>IF($C$2="no",TRUE,FALSE)</formula>
    </cfRule>
  </conditionalFormatting>
  <conditionalFormatting sqref="C5:C7">
    <cfRule type="containsBlanks" dxfId="18" priority="6">
      <formula>LEN(TRIM(C5))=0</formula>
    </cfRule>
  </conditionalFormatting>
  <conditionalFormatting sqref="C9:C10">
    <cfRule type="notContainsBlanks" dxfId="17" priority="5">
      <formula>LEN(TRIM(C9))&gt;0</formula>
    </cfRule>
  </conditionalFormatting>
  <conditionalFormatting sqref="D8:F9">
    <cfRule type="notContainsBlanks" dxfId="16" priority="2">
      <formula>LEN(TRIM(D8))&gt;0</formula>
    </cfRule>
  </conditionalFormatting>
  <conditionalFormatting sqref="I17">
    <cfRule type="cellIs" dxfId="15" priority="3" operator="lessThanOrEqual">
      <formula>1</formula>
    </cfRule>
    <cfRule type="cellIs" dxfId="14" priority="4" operator="greaterThan">
      <formula>1</formula>
    </cfRule>
  </conditionalFormatting>
  <dataValidations count="2">
    <dataValidation type="list" allowBlank="1" showInputMessage="1" showErrorMessage="1" sqref="C2" xr:uid="{E1D9E607-BDA5-475F-A97F-0D9D6FEAD34F}">
      <formula1>"Yes,No"</formula1>
    </dataValidation>
    <dataValidation type="list" allowBlank="1" showInputMessage="1" showErrorMessage="1" sqref="C6" xr:uid="{BEA01ED4-D291-4678-A73F-7154C7B6D5DD}">
      <formula1>"W22/23,S23,W23/24"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714512F-3C5C-414D-BB09-5F28E1945224}">
          <x14:formula1>
            <xm:f>'Lists &amp; wording'!$E$3:$E$5</xm:f>
          </x14:formula1>
          <xm:sqref>C7</xm:sqref>
        </x14:dataValidation>
        <x14:dataValidation type="list" allowBlank="1" showInputMessage="1" showErrorMessage="1" xr:uid="{EB888E2C-56B5-439E-9183-8404288539DE}">
          <x14:formula1>
            <xm:f>'Lists &amp; wording'!$A$3:$A$59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805-4662-41BE-B147-524F2B3F40A7}">
  <dimension ref="A1:M26"/>
  <sheetViews>
    <sheetView tabSelected="1" zoomScale="80" zoomScaleNormal="80" workbookViewId="0">
      <selection activeCell="R14" sqref="R14"/>
    </sheetView>
  </sheetViews>
  <sheetFormatPr defaultColWidth="9.140625" defaultRowHeight="15" x14ac:dyDescent="0.25"/>
  <cols>
    <col min="1" max="1" width="14.140625" style="45" customWidth="1"/>
    <col min="2" max="11" width="9.140625" style="45"/>
    <col min="12" max="12" width="10" style="45" customWidth="1"/>
    <col min="13" max="16384" width="9.140625" style="45"/>
  </cols>
  <sheetData>
    <row r="1" spans="1:13" ht="15.75" thickBot="1" x14ac:dyDescent="0.3">
      <c r="A1" s="1"/>
      <c r="B1" s="1"/>
      <c r="C1" s="1"/>
      <c r="D1" s="1"/>
      <c r="E1" s="1"/>
      <c r="F1" s="1"/>
      <c r="G1" s="1"/>
      <c r="H1" s="1"/>
      <c r="I1" s="1"/>
      <c r="J1" s="1"/>
      <c r="K1" s="1"/>
      <c r="L1" s="1"/>
      <c r="M1" s="1"/>
    </row>
    <row r="2" spans="1:13" ht="33" customHeight="1" thickBot="1" x14ac:dyDescent="0.3">
      <c r="A2" s="1"/>
      <c r="B2" s="1"/>
      <c r="C2" s="1"/>
      <c r="D2" s="153" t="s">
        <v>60</v>
      </c>
      <c r="E2" s="154"/>
      <c r="F2" s="154"/>
      <c r="G2" s="154"/>
      <c r="H2" s="155"/>
      <c r="I2" s="1"/>
      <c r="J2" s="1"/>
      <c r="K2" s="1"/>
      <c r="L2" s="1"/>
      <c r="M2" s="1"/>
    </row>
    <row r="3" spans="1:13" ht="35.25" customHeight="1" x14ac:dyDescent="0.25">
      <c r="A3" s="1"/>
      <c r="B3" s="1"/>
      <c r="C3" s="71"/>
      <c r="D3" s="156"/>
      <c r="E3" s="157"/>
      <c r="F3" s="157"/>
      <c r="G3" s="157"/>
      <c r="H3" s="158"/>
      <c r="I3" s="1"/>
      <c r="J3" s="1"/>
      <c r="K3" s="147" t="s">
        <v>57</v>
      </c>
      <c r="L3" s="148"/>
      <c r="M3" s="1"/>
    </row>
    <row r="4" spans="1:13" ht="15.75" customHeight="1" thickBot="1" x14ac:dyDescent="0.3">
      <c r="A4" s="1"/>
      <c r="B4" s="1"/>
      <c r="C4" s="71"/>
      <c r="D4" s="159"/>
      <c r="E4" s="160"/>
      <c r="F4" s="160"/>
      <c r="G4" s="160"/>
      <c r="H4" s="161"/>
      <c r="I4" s="1"/>
      <c r="J4" s="1"/>
      <c r="K4" s="84"/>
      <c r="L4" s="85"/>
      <c r="M4" s="1"/>
    </row>
    <row r="5" spans="1:13" x14ac:dyDescent="0.25">
      <c r="A5" s="1"/>
      <c r="B5" s="1"/>
      <c r="C5" s="1"/>
      <c r="D5" s="1"/>
      <c r="E5" s="1"/>
      <c r="F5" s="1"/>
      <c r="G5" s="1"/>
      <c r="H5" s="1"/>
      <c r="I5" s="1"/>
      <c r="J5" s="1"/>
      <c r="K5" s="84"/>
      <c r="L5" s="85"/>
      <c r="M5" s="1"/>
    </row>
    <row r="6" spans="1:13" ht="15.75" thickBot="1" x14ac:dyDescent="0.3">
      <c r="A6" s="1"/>
      <c r="B6" s="1"/>
      <c r="C6" s="1"/>
      <c r="D6" s="1"/>
      <c r="E6" s="1"/>
      <c r="F6" s="1"/>
      <c r="G6" s="1"/>
      <c r="H6" s="1"/>
      <c r="I6" s="1"/>
      <c r="J6" s="1"/>
      <c r="K6" s="44"/>
      <c r="L6" s="86"/>
      <c r="M6" s="1"/>
    </row>
    <row r="7" spans="1:13" x14ac:dyDescent="0.25">
      <c r="A7" s="1"/>
      <c r="B7" s="1"/>
      <c r="C7" s="1"/>
      <c r="D7" s="1"/>
      <c r="E7" s="1"/>
      <c r="F7" s="1"/>
      <c r="G7" s="1"/>
      <c r="H7" s="1"/>
      <c r="I7" s="1"/>
      <c r="J7" s="1"/>
      <c r="K7" s="1"/>
      <c r="L7" s="1"/>
      <c r="M7" s="1"/>
    </row>
    <row r="8" spans="1:13" ht="15.75" thickBot="1" x14ac:dyDescent="0.3">
      <c r="A8" s="1"/>
      <c r="B8" s="1"/>
      <c r="C8" s="1"/>
      <c r="D8" s="1"/>
      <c r="E8" s="1"/>
      <c r="F8" s="1"/>
      <c r="G8" s="1"/>
      <c r="H8" s="1"/>
      <c r="I8" s="1"/>
      <c r="J8" s="1"/>
      <c r="K8" s="1"/>
      <c r="L8" s="1"/>
      <c r="M8" s="1"/>
    </row>
    <row r="9" spans="1:13" ht="15" customHeight="1" x14ac:dyDescent="0.25">
      <c r="A9" s="88" t="s">
        <v>63</v>
      </c>
      <c r="B9" s="1"/>
      <c r="C9" s="1"/>
      <c r="D9" s="1"/>
      <c r="E9" s="1"/>
      <c r="F9" s="1"/>
      <c r="G9" s="1"/>
      <c r="H9" s="1"/>
      <c r="I9" s="1"/>
      <c r="J9" s="1"/>
      <c r="K9" s="147" t="s">
        <v>58</v>
      </c>
      <c r="L9" s="148"/>
      <c r="M9" s="1"/>
    </row>
    <row r="10" spans="1:13" x14ac:dyDescent="0.25">
      <c r="A10" s="145" t="s">
        <v>65</v>
      </c>
      <c r="B10" s="145"/>
      <c r="C10" s="145"/>
      <c r="D10" s="145"/>
      <c r="E10" s="145"/>
      <c r="F10" s="145"/>
      <c r="G10" s="145"/>
      <c r="H10" s="145"/>
      <c r="I10" s="145"/>
      <c r="J10" s="1"/>
      <c r="K10" s="149"/>
      <c r="L10" s="150"/>
      <c r="M10" s="1"/>
    </row>
    <row r="11" spans="1:13" x14ac:dyDescent="0.25">
      <c r="A11" s="145"/>
      <c r="B11" s="145"/>
      <c r="C11" s="145"/>
      <c r="D11" s="145"/>
      <c r="E11" s="145"/>
      <c r="F11" s="145"/>
      <c r="G11" s="145"/>
      <c r="H11" s="145"/>
      <c r="I11" s="145"/>
      <c r="J11" s="1"/>
      <c r="K11" s="46"/>
      <c r="L11" s="47"/>
      <c r="M11" s="1"/>
    </row>
    <row r="12" spans="1:13" x14ac:dyDescent="0.25">
      <c r="A12" s="145"/>
      <c r="B12" s="145"/>
      <c r="C12" s="145"/>
      <c r="D12" s="145"/>
      <c r="E12" s="145"/>
      <c r="F12" s="145"/>
      <c r="G12" s="145"/>
      <c r="H12" s="145"/>
      <c r="I12" s="145"/>
      <c r="J12" s="1"/>
      <c r="K12" s="46"/>
      <c r="L12" s="47"/>
      <c r="M12" s="1"/>
    </row>
    <row r="13" spans="1:13" x14ac:dyDescent="0.25">
      <c r="A13" s="145"/>
      <c r="B13" s="145"/>
      <c r="C13" s="145"/>
      <c r="D13" s="145"/>
      <c r="E13" s="145"/>
      <c r="F13" s="145"/>
      <c r="G13" s="145"/>
      <c r="H13" s="145"/>
      <c r="I13" s="145"/>
      <c r="J13" s="1"/>
      <c r="K13" s="46"/>
      <c r="L13" s="47"/>
      <c r="M13" s="1"/>
    </row>
    <row r="14" spans="1:13" x14ac:dyDescent="0.25">
      <c r="A14" s="145"/>
      <c r="B14" s="145"/>
      <c r="C14" s="145"/>
      <c r="D14" s="145"/>
      <c r="E14" s="145"/>
      <c r="F14" s="145"/>
      <c r="G14" s="145"/>
      <c r="H14" s="145"/>
      <c r="I14" s="145"/>
      <c r="J14" s="1"/>
      <c r="K14" s="46"/>
      <c r="L14" s="47"/>
      <c r="M14" s="1"/>
    </row>
    <row r="15" spans="1:13" ht="15.75" thickBot="1" x14ac:dyDescent="0.3">
      <c r="A15" s="1"/>
      <c r="B15" s="1"/>
      <c r="C15" s="1"/>
      <c r="D15" s="1"/>
      <c r="E15" s="1"/>
      <c r="F15" s="1"/>
      <c r="G15" s="1"/>
      <c r="H15" s="1"/>
      <c r="I15" s="1"/>
      <c r="J15" s="1"/>
      <c r="K15" s="48"/>
      <c r="L15" s="49"/>
      <c r="M15" s="1"/>
    </row>
    <row r="16" spans="1:13" x14ac:dyDescent="0.25">
      <c r="A16" s="1"/>
      <c r="B16" s="1"/>
      <c r="C16" s="1"/>
      <c r="D16" s="1"/>
      <c r="E16" s="1"/>
      <c r="F16" s="1"/>
      <c r="G16" s="1"/>
      <c r="H16" s="1"/>
      <c r="I16" s="1"/>
      <c r="J16" s="1"/>
      <c r="K16" s="1"/>
      <c r="L16" s="1"/>
      <c r="M16" s="1"/>
    </row>
    <row r="17" spans="1:13" ht="15.75" thickBot="1" x14ac:dyDescent="0.3">
      <c r="A17" s="88" t="s">
        <v>64</v>
      </c>
      <c r="B17" s="1"/>
      <c r="C17" s="1"/>
      <c r="D17" s="1"/>
      <c r="E17" s="1"/>
      <c r="F17" s="1"/>
      <c r="G17" s="1"/>
      <c r="H17" s="1"/>
      <c r="I17" s="1"/>
      <c r="J17" s="1"/>
      <c r="K17" s="1"/>
      <c r="L17" s="1"/>
      <c r="M17" s="1"/>
    </row>
    <row r="18" spans="1:13" ht="86.25" customHeight="1" thickBot="1" x14ac:dyDescent="0.3">
      <c r="A18" s="145" t="s">
        <v>72</v>
      </c>
      <c r="B18" s="145"/>
      <c r="C18" s="145"/>
      <c r="D18" s="145"/>
      <c r="E18" s="145"/>
      <c r="F18" s="145"/>
      <c r="G18" s="145"/>
      <c r="H18" s="145"/>
      <c r="I18" s="145"/>
      <c r="J18" s="83"/>
      <c r="K18" s="151" t="s">
        <v>59</v>
      </c>
      <c r="L18" s="152"/>
      <c r="M18" s="1"/>
    </row>
    <row r="19" spans="1:13" ht="143.25" customHeight="1" x14ac:dyDescent="0.25">
      <c r="A19" s="145"/>
      <c r="B19" s="145"/>
      <c r="C19" s="145"/>
      <c r="D19" s="145"/>
      <c r="E19" s="145"/>
      <c r="F19" s="145"/>
      <c r="G19" s="145"/>
      <c r="H19" s="145"/>
      <c r="I19" s="145"/>
      <c r="J19" s="83"/>
      <c r="K19" s="87"/>
      <c r="L19" s="87"/>
      <c r="M19" s="1"/>
    </row>
    <row r="20" spans="1:13" ht="15.75" customHeight="1" x14ac:dyDescent="0.25">
      <c r="A20" s="145" t="s">
        <v>66</v>
      </c>
      <c r="B20" s="145"/>
      <c r="C20" s="145"/>
      <c r="D20" s="145"/>
      <c r="E20" s="145"/>
      <c r="F20" s="145"/>
      <c r="G20" s="145"/>
      <c r="H20" s="145"/>
      <c r="I20" s="145"/>
      <c r="J20" s="83"/>
      <c r="K20" s="1"/>
      <c r="L20" s="1"/>
      <c r="M20" s="1"/>
    </row>
    <row r="21" spans="1:13" ht="45" customHeight="1" x14ac:dyDescent="0.25">
      <c r="A21" s="146" t="s">
        <v>46</v>
      </c>
      <c r="B21" s="146"/>
      <c r="C21" s="146"/>
      <c r="D21" s="146"/>
      <c r="E21" s="146"/>
      <c r="F21" s="146"/>
      <c r="G21" s="146"/>
      <c r="H21" s="146"/>
      <c r="I21" s="146"/>
      <c r="J21" s="83"/>
      <c r="K21" s="1"/>
      <c r="L21" s="1"/>
      <c r="M21" s="1"/>
    </row>
    <row r="22" spans="1:13" x14ac:dyDescent="0.25">
      <c r="A22" s="82"/>
      <c r="B22" s="82"/>
      <c r="C22" s="82"/>
      <c r="D22" s="82"/>
      <c r="E22" s="82"/>
      <c r="F22" s="82"/>
      <c r="G22" s="82"/>
      <c r="H22" s="82"/>
      <c r="I22" s="82"/>
      <c r="J22" s="82"/>
    </row>
    <row r="23" spans="1:13" x14ac:dyDescent="0.25">
      <c r="A23" s="82"/>
      <c r="B23" s="82"/>
      <c r="C23" s="82"/>
      <c r="D23" s="82"/>
      <c r="E23" s="82"/>
      <c r="F23" s="82"/>
      <c r="G23" s="82"/>
      <c r="H23" s="82"/>
      <c r="I23" s="82"/>
      <c r="J23" s="82"/>
    </row>
    <row r="24" spans="1:13" x14ac:dyDescent="0.25">
      <c r="A24" s="82"/>
      <c r="B24" s="82"/>
      <c r="C24" s="82"/>
      <c r="D24" s="82"/>
      <c r="E24" s="82"/>
      <c r="F24" s="82"/>
      <c r="G24" s="82"/>
      <c r="H24" s="82"/>
      <c r="I24" s="82"/>
      <c r="J24" s="82"/>
    </row>
    <row r="25" spans="1:13" x14ac:dyDescent="0.25">
      <c r="A25" s="82"/>
      <c r="B25" s="82"/>
      <c r="C25" s="82"/>
      <c r="D25" s="82"/>
      <c r="E25" s="82"/>
      <c r="F25" s="82"/>
      <c r="G25" s="82"/>
      <c r="H25" s="82"/>
      <c r="I25" s="82"/>
      <c r="J25" s="82"/>
    </row>
    <row r="26" spans="1:13" x14ac:dyDescent="0.25">
      <c r="A26" s="82"/>
      <c r="B26" s="82"/>
      <c r="C26" s="82"/>
      <c r="D26" s="82"/>
      <c r="E26" s="82"/>
      <c r="F26" s="82"/>
      <c r="G26" s="82"/>
      <c r="H26" s="82"/>
      <c r="I26" s="82"/>
      <c r="J26" s="82"/>
    </row>
  </sheetData>
  <sheetProtection algorithmName="SHA-512" hashValue="in1yVWN5MFg4csuUxBLPmf/IdETH9KjTkhlLnktctNUsdkqf2hT8wmSZ/mq7NJkfjt+EZQjhCzsLANS9gJdBOg==" saltValue="fXyzdxv3hLuuqQxNixGVxg==" spinCount="100000" sheet="1" objects="1" scenarios="1"/>
  <mergeCells count="8">
    <mergeCell ref="A20:I20"/>
    <mergeCell ref="A21:I21"/>
    <mergeCell ref="K3:L3"/>
    <mergeCell ref="K9:L10"/>
    <mergeCell ref="K18:L18"/>
    <mergeCell ref="A18:I19"/>
    <mergeCell ref="D2:H4"/>
    <mergeCell ref="A10:I14"/>
  </mergeCells>
  <hyperlinks>
    <hyperlink ref="A21:I21" r:id="rId1" display="flexible.contracts@enwl.co.uk" xr:uid="{EECE041B-5776-4E23-93FB-3663BE187ECF}"/>
    <hyperlink ref="K3:L3" r:id="rId2" display="Click here to visit Piclo" xr:uid="{90534C1A-2FF5-4D38-AE65-762938DB6F0F}"/>
    <hyperlink ref="K18:L18" r:id="rId3" display="Click here to contact us" xr:uid="{217E88B4-36DA-4739-B3CC-0BD3FA027AC8}"/>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0098-3C98-4C0D-A81B-F4E5D8C5D684}">
  <dimension ref="A1:N27"/>
  <sheetViews>
    <sheetView zoomScale="70" zoomScaleNormal="70" workbookViewId="0">
      <selection activeCell="D14" sqref="D14"/>
    </sheetView>
  </sheetViews>
  <sheetFormatPr defaultColWidth="9.140625" defaultRowHeight="15" x14ac:dyDescent="0.25"/>
  <cols>
    <col min="1" max="1" width="13.5703125" style="45" bestFit="1" customWidth="1"/>
    <col min="2" max="2" width="24.140625" style="45" customWidth="1"/>
    <col min="3" max="3" width="36.85546875" style="45" customWidth="1"/>
    <col min="4" max="4" width="18.5703125" style="45" bestFit="1" customWidth="1"/>
    <col min="5" max="5" width="21.85546875" style="45" bestFit="1" customWidth="1"/>
    <col min="6" max="6" width="21.85546875" style="45" hidden="1" customWidth="1"/>
    <col min="7" max="7" width="20.7109375" style="45" bestFit="1" customWidth="1"/>
    <col min="8" max="8" width="15.5703125" style="45" customWidth="1"/>
    <col min="9" max="9" width="17.28515625" style="45" bestFit="1" customWidth="1"/>
    <col min="10" max="10" width="10.28515625" style="45" hidden="1" customWidth="1"/>
    <col min="11" max="11" width="6.5703125" style="45" customWidth="1"/>
    <col min="12" max="12" width="8.5703125" style="45"/>
    <col min="13" max="13" width="11.42578125" style="45" customWidth="1"/>
    <col min="14" max="14" width="14.85546875" style="45" customWidth="1"/>
    <col min="15" max="16384" width="9.140625" style="45"/>
  </cols>
  <sheetData>
    <row r="1" spans="1:14" ht="15.75" thickBot="1" x14ac:dyDescent="0.3">
      <c r="A1" s="1"/>
      <c r="B1" s="1"/>
      <c r="C1" s="1"/>
      <c r="D1" s="1"/>
      <c r="E1" s="1"/>
      <c r="G1" s="1"/>
      <c r="H1" s="1"/>
      <c r="I1" s="1"/>
      <c r="K1" s="1"/>
      <c r="L1" s="1"/>
      <c r="M1" s="1"/>
      <c r="N1" s="1"/>
    </row>
    <row r="2" spans="1:14" ht="15" customHeight="1" thickBot="1" x14ac:dyDescent="0.3">
      <c r="A2" s="1"/>
      <c r="B2" s="1"/>
      <c r="C2" s="153" t="s">
        <v>60</v>
      </c>
      <c r="D2" s="154"/>
      <c r="E2" s="154"/>
      <c r="F2" s="154"/>
      <c r="G2" s="155"/>
      <c r="H2" s="71"/>
      <c r="I2" s="71"/>
      <c r="K2" s="1"/>
      <c r="L2" s="162"/>
      <c r="M2" s="162"/>
      <c r="N2" s="1"/>
    </row>
    <row r="3" spans="1:14" ht="36" customHeight="1" x14ac:dyDescent="0.25">
      <c r="A3" s="1"/>
      <c r="B3" s="1"/>
      <c r="C3" s="156"/>
      <c r="D3" s="157"/>
      <c r="E3" s="157"/>
      <c r="F3" s="157"/>
      <c r="G3" s="158"/>
      <c r="H3" s="71"/>
      <c r="I3" s="71"/>
      <c r="K3" s="1"/>
      <c r="L3" s="147" t="s">
        <v>57</v>
      </c>
      <c r="M3" s="148"/>
      <c r="N3" s="1"/>
    </row>
    <row r="4" spans="1:14" ht="36" customHeight="1" thickBot="1" x14ac:dyDescent="0.3">
      <c r="A4" s="1"/>
      <c r="B4" s="1"/>
      <c r="C4" s="159"/>
      <c r="D4" s="160"/>
      <c r="E4" s="160"/>
      <c r="F4" s="160"/>
      <c r="G4" s="161"/>
      <c r="H4" s="71"/>
      <c r="I4" s="71"/>
      <c r="K4" s="1"/>
      <c r="L4" s="52"/>
      <c r="M4" s="53"/>
      <c r="N4" s="1"/>
    </row>
    <row r="5" spans="1:14" ht="15" customHeight="1" x14ac:dyDescent="0.25">
      <c r="A5" s="1"/>
      <c r="B5" s="1"/>
      <c r="C5" s="71"/>
      <c r="D5" s="71"/>
      <c r="E5" s="71"/>
      <c r="F5" s="72"/>
      <c r="G5" s="71"/>
      <c r="H5" s="71"/>
      <c r="I5" s="1"/>
      <c r="K5" s="1"/>
      <c r="L5" s="52"/>
      <c r="M5" s="53"/>
      <c r="N5" s="1"/>
    </row>
    <row r="6" spans="1:14" ht="15" customHeight="1" thickBot="1" x14ac:dyDescent="0.3">
      <c r="A6" s="1"/>
      <c r="B6" s="1"/>
      <c r="C6" s="71"/>
      <c r="D6" s="71"/>
      <c r="E6" s="71"/>
      <c r="F6" s="72"/>
      <c r="G6" s="71"/>
      <c r="H6" s="71"/>
      <c r="I6" s="1"/>
      <c r="K6" s="1"/>
      <c r="L6" s="56"/>
      <c r="M6" s="57"/>
      <c r="N6" s="1"/>
    </row>
    <row r="7" spans="1:14" ht="15" customHeight="1" x14ac:dyDescent="0.25">
      <c r="A7" s="1"/>
      <c r="B7" s="1"/>
      <c r="C7" s="71"/>
      <c r="D7" s="71"/>
      <c r="E7" s="71"/>
      <c r="F7" s="72"/>
      <c r="G7" s="71"/>
      <c r="H7" s="71"/>
      <c r="I7" s="1"/>
      <c r="K7" s="1"/>
      <c r="L7" s="58"/>
      <c r="M7" s="58"/>
      <c r="N7" s="1"/>
    </row>
    <row r="8" spans="1:14" ht="15" customHeight="1" thickBot="1" x14ac:dyDescent="0.3">
      <c r="A8" s="1"/>
      <c r="B8" s="1"/>
      <c r="C8" s="1"/>
      <c r="D8" s="1"/>
      <c r="E8" s="1"/>
      <c r="G8" s="1"/>
      <c r="H8" s="1"/>
      <c r="I8" s="1"/>
      <c r="K8" s="1"/>
      <c r="L8" s="1"/>
      <c r="M8" s="1"/>
      <c r="N8" s="1"/>
    </row>
    <row r="9" spans="1:14" ht="15.75" customHeight="1" x14ac:dyDescent="0.25">
      <c r="A9" s="1"/>
      <c r="B9" s="1"/>
      <c r="C9" s="1"/>
      <c r="D9" s="1"/>
      <c r="E9" s="1"/>
      <c r="G9" s="1"/>
      <c r="H9" s="1"/>
      <c r="I9" s="1"/>
      <c r="K9" s="1"/>
      <c r="L9" s="147" t="s">
        <v>58</v>
      </c>
      <c r="M9" s="148"/>
      <c r="N9" s="1"/>
    </row>
    <row r="10" spans="1:14" ht="15.75" thickBot="1" x14ac:dyDescent="0.3">
      <c r="A10" s="1"/>
      <c r="B10" s="2" t="s">
        <v>18</v>
      </c>
      <c r="C10" s="1"/>
      <c r="D10" s="1"/>
      <c r="E10" s="1"/>
      <c r="G10" s="2" t="s">
        <v>24</v>
      </c>
      <c r="H10" s="2"/>
      <c r="I10" s="1"/>
      <c r="K10" s="1"/>
      <c r="L10" s="149"/>
      <c r="M10" s="150"/>
      <c r="N10" s="1"/>
    </row>
    <row r="11" spans="1:14" ht="30" customHeight="1" thickBot="1" x14ac:dyDescent="0.3">
      <c r="A11" s="122" t="s">
        <v>50</v>
      </c>
      <c r="B11" s="73" t="s">
        <v>1</v>
      </c>
      <c r="C11" s="89"/>
      <c r="D11" s="167" t="str">
        <f>IF(ISBLANK(C11),"Enter data","")</f>
        <v>Enter data</v>
      </c>
      <c r="E11" s="166"/>
      <c r="F11" s="74"/>
      <c r="G11" s="115" t="s">
        <v>5</v>
      </c>
      <c r="H11" s="163" t="str">
        <f>IFERROR(VLOOKUP(J11,Data!$A:$I,3,FALSE),'Lists &amp; wording'!J11)</f>
        <v/>
      </c>
      <c r="I11" s="163"/>
      <c r="J11" s="45" t="str">
        <f>CONCATENATE(C11,C12,C13)</f>
        <v/>
      </c>
      <c r="K11" s="1"/>
      <c r="L11" s="52"/>
      <c r="M11" s="53"/>
      <c r="N11" s="1"/>
    </row>
    <row r="12" spans="1:14" ht="45" customHeight="1" thickBot="1" x14ac:dyDescent="0.3">
      <c r="A12" s="123"/>
      <c r="B12" s="25" t="s">
        <v>45</v>
      </c>
      <c r="C12" s="90"/>
      <c r="D12" s="167" t="str">
        <f>IF(ISBLANK(C12),"Enter data",IF(OR(ISBLANK(C11),ISBLANK(C12),ISBLANK(C13)),"",IF(H11='Lists &amp; wording'!J11,'Lists &amp; wording'!J11,"")))</f>
        <v>Enter data</v>
      </c>
      <c r="E12" s="168"/>
      <c r="F12" s="74"/>
      <c r="G12" s="75" t="s">
        <v>89</v>
      </c>
      <c r="H12" s="164" t="str">
        <f>IFERROR(VLOOKUP(J11,Data!$A:$I,6,FALSE),'Lists &amp; wording'!J11)</f>
        <v/>
      </c>
      <c r="I12" s="165"/>
      <c r="K12" s="1"/>
      <c r="L12" s="56"/>
      <c r="M12" s="57"/>
      <c r="N12" s="1"/>
    </row>
    <row r="13" spans="1:14" ht="30" customHeight="1" thickBot="1" x14ac:dyDescent="0.3">
      <c r="A13" s="124"/>
      <c r="B13" s="7" t="s">
        <v>49</v>
      </c>
      <c r="C13" s="91"/>
      <c r="D13" s="167" t="str">
        <f>IF(ISBLANK(C13),"Enter data","")</f>
        <v>Enter data</v>
      </c>
      <c r="E13" s="168"/>
      <c r="F13" s="74"/>
      <c r="G13" s="76" t="s">
        <v>8</v>
      </c>
      <c r="H13" s="131" t="str">
        <f>IFERROR(VLOOKUP(J11,Data!$A:$I,8,FALSE),'Lists &amp; wording'!J11)</f>
        <v/>
      </c>
      <c r="I13" s="132"/>
      <c r="K13" s="1"/>
      <c r="L13" s="58"/>
      <c r="M13" s="58"/>
      <c r="N13" s="1"/>
    </row>
    <row r="14" spans="1:14" ht="29.25" customHeight="1" thickBot="1" x14ac:dyDescent="0.3">
      <c r="A14" s="1"/>
      <c r="B14" s="2"/>
      <c r="C14" s="1"/>
      <c r="D14" s="1"/>
      <c r="E14" s="39"/>
      <c r="F14" s="77"/>
      <c r="G14" s="76" t="s">
        <v>16</v>
      </c>
      <c r="H14" s="131" t="str">
        <f>IFERROR(VLOOKUP(J11,Data!$A:$I,7,FALSE),'Lists &amp; wording'!J11)</f>
        <v/>
      </c>
      <c r="I14" s="132"/>
      <c r="K14" s="1"/>
      <c r="L14" s="147" t="s">
        <v>59</v>
      </c>
      <c r="M14" s="148"/>
      <c r="N14" s="1"/>
    </row>
    <row r="15" spans="1:14" ht="45.75" customHeight="1" thickBot="1" x14ac:dyDescent="0.3">
      <c r="A15" s="31" t="s">
        <v>17</v>
      </c>
      <c r="B15" s="73" t="s">
        <v>94</v>
      </c>
      <c r="C15" s="97"/>
      <c r="D15" s="175" t="str">
        <f>IF(ISBLANK(C15),"Enter data",IF(AND(C13="Operational Utilisation",C15&gt;0,C15),"No availability payments for Operational Utilisation contracts",IF(AND(C13="Peak Reduction",C15&gt;0,C15),"No availability payments for Peak Reduction contracts","")))</f>
        <v>Enter data</v>
      </c>
      <c r="E15" s="176"/>
      <c r="F15" s="77"/>
      <c r="G15" s="78" t="s">
        <v>9</v>
      </c>
      <c r="H15" s="133" t="str">
        <f>IFERROR(VLOOKUP(J11,Data!$A:$I,9,FALSE),'Lists &amp; wording'!J11)</f>
        <v/>
      </c>
      <c r="I15" s="134"/>
      <c r="K15" s="1"/>
      <c r="L15" s="52"/>
      <c r="M15" s="53"/>
      <c r="N15" s="1"/>
    </row>
    <row r="16" spans="1:14" ht="27.75" customHeight="1" thickBot="1" x14ac:dyDescent="0.3">
      <c r="A16" s="32"/>
      <c r="B16" s="4" t="s">
        <v>12</v>
      </c>
      <c r="C16" s="98"/>
      <c r="D16" s="166" t="str">
        <f>IF(ISBLANK(C16),"Enter data","")</f>
        <v>Enter data</v>
      </c>
      <c r="E16" s="166"/>
      <c r="F16" s="79"/>
      <c r="G16" s="1"/>
      <c r="H16" s="1"/>
      <c r="I16" s="1"/>
      <c r="K16" s="1"/>
      <c r="L16" s="56"/>
      <c r="M16" s="57"/>
      <c r="N16" s="1"/>
    </row>
    <row r="17" spans="1:14" ht="15.75" thickBot="1" x14ac:dyDescent="0.3">
      <c r="A17" s="33"/>
      <c r="B17" s="7" t="s">
        <v>10</v>
      </c>
      <c r="C17" s="91"/>
      <c r="D17" s="166" t="str">
        <f t="shared" ref="D17" si="0">IF(ISBLANK(C17),"Enter data","")</f>
        <v>Enter data</v>
      </c>
      <c r="E17" s="166"/>
      <c r="G17" s="1"/>
      <c r="H17" s="1"/>
      <c r="I17" s="1"/>
      <c r="K17" s="1"/>
      <c r="L17" s="54"/>
      <c r="M17" s="54"/>
      <c r="N17" s="1"/>
    </row>
    <row r="18" spans="1:14" x14ac:dyDescent="0.25">
      <c r="A18" s="1"/>
      <c r="B18" s="1"/>
      <c r="C18" s="1"/>
      <c r="D18" s="1"/>
      <c r="E18" s="1"/>
      <c r="G18" s="1"/>
      <c r="H18" s="1"/>
      <c r="I18" s="1"/>
      <c r="K18" s="1"/>
      <c r="L18" s="54"/>
      <c r="M18" s="54"/>
      <c r="N18" s="1"/>
    </row>
    <row r="19" spans="1:14" x14ac:dyDescent="0.25">
      <c r="A19" s="22"/>
      <c r="B19" s="2"/>
      <c r="C19" s="24"/>
      <c r="D19" s="1"/>
      <c r="E19" s="2"/>
      <c r="F19" s="80"/>
      <c r="G19" s="24"/>
      <c r="H19" s="1"/>
      <c r="I19" s="1"/>
      <c r="K19" s="1"/>
      <c r="L19" s="58"/>
      <c r="M19" s="58"/>
      <c r="N19" s="1"/>
    </row>
    <row r="20" spans="1:14" ht="15.75" thickBot="1" x14ac:dyDescent="0.3">
      <c r="A20" s="1"/>
      <c r="B20" s="1"/>
      <c r="C20" s="1"/>
      <c r="D20" s="1"/>
      <c r="E20" s="1"/>
      <c r="G20" s="1"/>
      <c r="H20" s="1"/>
      <c r="I20" s="1"/>
      <c r="K20" s="1"/>
      <c r="L20" s="1"/>
      <c r="M20" s="1"/>
      <c r="N20" s="1"/>
    </row>
    <row r="21" spans="1:14" ht="15" customHeight="1" x14ac:dyDescent="0.25">
      <c r="A21" s="137" t="s">
        <v>21</v>
      </c>
      <c r="B21" s="138"/>
      <c r="C21" s="139"/>
      <c r="D21" s="140" t="s">
        <v>23</v>
      </c>
      <c r="E21" s="142" t="s">
        <v>22</v>
      </c>
      <c r="F21" s="143"/>
      <c r="G21" s="143"/>
      <c r="H21" s="144"/>
      <c r="I21" s="140" t="s">
        <v>14</v>
      </c>
      <c r="K21" s="1"/>
      <c r="L21" s="1"/>
      <c r="M21" s="1"/>
      <c r="N21" s="1"/>
    </row>
    <row r="22" spans="1:14" ht="30" x14ac:dyDescent="0.25">
      <c r="A22" s="11" t="s">
        <v>19</v>
      </c>
      <c r="B22" s="12" t="s">
        <v>20</v>
      </c>
      <c r="C22" s="13" t="s">
        <v>25</v>
      </c>
      <c r="D22" s="141"/>
      <c r="E22" s="14" t="s">
        <v>19</v>
      </c>
      <c r="F22" s="81"/>
      <c r="G22" s="15" t="s">
        <v>6</v>
      </c>
      <c r="H22" s="13" t="s">
        <v>13</v>
      </c>
      <c r="I22" s="141"/>
      <c r="K22" s="1"/>
      <c r="L22" s="1"/>
      <c r="M22" s="1"/>
      <c r="N22" s="1"/>
    </row>
    <row r="23" spans="1:14" ht="15.75" thickBot="1" x14ac:dyDescent="0.3">
      <c r="A23" s="92" t="str">
        <f>IFERROR(C15*H13*C17,"")</f>
        <v/>
      </c>
      <c r="B23" s="93" t="str">
        <f>IFERROR(C16*H14*C17,"")</f>
        <v/>
      </c>
      <c r="C23" s="94" t="str">
        <f>IFERROR(A23+B23,"")</f>
        <v/>
      </c>
      <c r="D23" s="95" t="str">
        <f>IFERROR(C17/H15,"")</f>
        <v/>
      </c>
      <c r="E23" s="92" t="str">
        <f>IFERROR(C15*H13*H15,"")</f>
        <v/>
      </c>
      <c r="F23" s="96"/>
      <c r="G23" s="93" t="str">
        <f>IFERROR(C16*H14*H15,"")</f>
        <v/>
      </c>
      <c r="H23" s="94" t="str">
        <f>IFERROR(E23+G23,"")</f>
        <v/>
      </c>
      <c r="I23" s="95" t="str">
        <f>IFERROR(H23/H12,"")</f>
        <v/>
      </c>
      <c r="K23" s="1"/>
      <c r="L23" s="1"/>
      <c r="M23" s="1"/>
      <c r="N23" s="1"/>
    </row>
    <row r="24" spans="1:14" ht="15.75" customHeight="1" thickBot="1" x14ac:dyDescent="0.3">
      <c r="A24" s="1"/>
      <c r="B24" s="1"/>
      <c r="C24" s="1"/>
      <c r="D24" s="1"/>
      <c r="E24" s="1"/>
      <c r="G24" s="1"/>
      <c r="H24" s="1"/>
      <c r="I24" s="1"/>
      <c r="K24" s="1"/>
      <c r="L24" s="1"/>
      <c r="M24" s="1"/>
      <c r="N24" s="1"/>
    </row>
    <row r="25" spans="1:14" x14ac:dyDescent="0.25">
      <c r="A25" s="1"/>
      <c r="B25" s="173" t="s">
        <v>54</v>
      </c>
      <c r="C25" s="169" t="str">
        <f>IF(OR(I23=0,I23=""),"",IF(I23&gt;1,'Lists &amp; wording'!K4,'Lists &amp; wording'!K3))</f>
        <v/>
      </c>
      <c r="D25" s="169"/>
      <c r="E25" s="169"/>
      <c r="F25" s="169"/>
      <c r="G25" s="169"/>
      <c r="H25" s="170"/>
      <c r="I25" s="1"/>
      <c r="K25" s="1"/>
      <c r="L25" s="1"/>
      <c r="M25" s="1"/>
      <c r="N25" s="1"/>
    </row>
    <row r="26" spans="1:14" ht="35.25" customHeight="1" thickBot="1" x14ac:dyDescent="0.3">
      <c r="A26" s="1"/>
      <c r="B26" s="174"/>
      <c r="C26" s="171"/>
      <c r="D26" s="171"/>
      <c r="E26" s="171"/>
      <c r="F26" s="171"/>
      <c r="G26" s="171"/>
      <c r="H26" s="172"/>
      <c r="I26" s="1"/>
      <c r="K26" s="1"/>
      <c r="L26" s="1"/>
      <c r="M26" s="1"/>
      <c r="N26" s="1"/>
    </row>
    <row r="27" spans="1:14" x14ac:dyDescent="0.25">
      <c r="A27" s="1"/>
      <c r="B27" s="1"/>
      <c r="C27" s="1"/>
      <c r="D27" s="1"/>
      <c r="E27" s="1"/>
      <c r="G27" s="1"/>
      <c r="H27" s="1"/>
      <c r="I27" s="1"/>
      <c r="K27" s="1"/>
      <c r="L27" s="1"/>
      <c r="M27" s="1"/>
      <c r="N27" s="1"/>
    </row>
  </sheetData>
  <sheetProtection algorithmName="SHA-512" hashValue="j27wZxywaOug2HM6MQN7siOQq4Zu8boZSMiOzgzZWLrXyirYvoqOAVHUOptqRa4w8iAPcKgf0qY+6gLO8ZhIcw==" saltValue="obf4ocdv2/GkVeCPbm3ABg==" spinCount="100000" sheet="1" objects="1" scenarios="1"/>
  <mergeCells count="23">
    <mergeCell ref="C25:H26"/>
    <mergeCell ref="B25:B26"/>
    <mergeCell ref="H15:I15"/>
    <mergeCell ref="D11:E11"/>
    <mergeCell ref="D13:E13"/>
    <mergeCell ref="D15:E15"/>
    <mergeCell ref="I21:I22"/>
    <mergeCell ref="E21:H21"/>
    <mergeCell ref="A21:C21"/>
    <mergeCell ref="D21:D22"/>
    <mergeCell ref="C2:G4"/>
    <mergeCell ref="D16:E16"/>
    <mergeCell ref="D17:E17"/>
    <mergeCell ref="D12:E12"/>
    <mergeCell ref="A11:A13"/>
    <mergeCell ref="L2:M2"/>
    <mergeCell ref="L3:M3"/>
    <mergeCell ref="L9:M10"/>
    <mergeCell ref="L14:M14"/>
    <mergeCell ref="H11:I11"/>
    <mergeCell ref="H12:I12"/>
    <mergeCell ref="H13:I13"/>
    <mergeCell ref="H14:I14"/>
  </mergeCells>
  <conditionalFormatting sqref="C15:C16">
    <cfRule type="notContainsBlanks" dxfId="13" priority="9">
      <formula>LEN(TRIM(C15))&gt;0</formula>
    </cfRule>
  </conditionalFormatting>
  <conditionalFormatting sqref="C15:C17 C11:C13">
    <cfRule type="containsBlanks" dxfId="12" priority="10">
      <formula>LEN(TRIM(C11))=0</formula>
    </cfRule>
  </conditionalFormatting>
  <conditionalFormatting sqref="E14:F14 D15 F15">
    <cfRule type="notContainsBlanks" dxfId="11" priority="6">
      <formula>LEN(TRIM(D14))&gt;0</formula>
    </cfRule>
  </conditionalFormatting>
  <conditionalFormatting sqref="I23 C25">
    <cfRule type="expression" dxfId="10" priority="7">
      <formula>IF($I$23&lt;=1,TRUE,FALSE)</formula>
    </cfRule>
    <cfRule type="expression" dxfId="9" priority="8">
      <formula>IF($I$23&gt;1,TRUE,FALSE)</formula>
    </cfRule>
  </conditionalFormatting>
  <dataValidations count="1">
    <dataValidation type="decimal" allowBlank="1" showInputMessage="1" showErrorMessage="1" sqref="C15:C17" xr:uid="{1363DF9B-FE81-48FF-9E8D-FBD96C207E23}">
      <formula1>0</formula1>
      <formula2>1E+26</formula2>
    </dataValidation>
  </dataValidations>
  <hyperlinks>
    <hyperlink ref="L14:M18" r:id="rId1" display="Click here to contact us" xr:uid="{0AC8286C-5B29-4480-A2D1-AA6C54C86522}"/>
    <hyperlink ref="L3:M6" r:id="rId2" display="Click here to visit Piclo" xr:uid="{C64FCD20-B128-4ACB-88D3-A5300950A2D1}"/>
    <hyperlink ref="L14:M16" r:id="rId3" display="Click here to contact us" xr:uid="{A16667F8-CD1D-41E2-A566-030D64EA0A7B}"/>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F5F53BC1-68E5-4B20-A54D-9786D428AA33}">
          <x14:formula1>
            <xm:f>'Lists &amp; wording'!$B$3:$B$31</xm:f>
          </x14:formula1>
          <xm:sqref>C11</xm:sqref>
        </x14:dataValidation>
        <x14:dataValidation type="list" allowBlank="1" showInputMessage="1" showErrorMessage="1" xr:uid="{F848F479-2CF7-403D-87EC-E13F909BCB9B}">
          <x14:formula1>
            <xm:f>'Lists &amp; wording'!$F$3:$F$6</xm:f>
          </x14:formula1>
          <xm:sqref>C13</xm:sqref>
        </x14:dataValidation>
        <x14:dataValidation type="list" allowBlank="1" showInputMessage="1" showErrorMessage="1" xr:uid="{8C6A2032-0D70-4F68-809A-6E78D6D29D12}">
          <x14:formula1>
            <xm:f>'Lists &amp; wording'!$C$3:$C$14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B87-F46C-4C26-843D-F9A62C08A38B}">
  <dimension ref="A1:P34"/>
  <sheetViews>
    <sheetView zoomScale="80" zoomScaleNormal="80" workbookViewId="0">
      <selection activeCell="D11" sqref="D11:F11"/>
    </sheetView>
  </sheetViews>
  <sheetFormatPr defaultColWidth="9.140625" defaultRowHeight="15" x14ac:dyDescent="0.25"/>
  <cols>
    <col min="1" max="1" width="13.5703125" style="45" bestFit="1" customWidth="1"/>
    <col min="2" max="2" width="18.140625" style="45" customWidth="1"/>
    <col min="3" max="3" width="13.85546875" style="45" bestFit="1" customWidth="1"/>
    <col min="4" max="4" width="30.140625" style="45" customWidth="1"/>
    <col min="5" max="5" width="39.42578125" style="45" hidden="1" customWidth="1"/>
    <col min="6" max="6" width="21.85546875" style="45" bestFit="1" customWidth="1"/>
    <col min="7" max="7" width="20.7109375" style="45" customWidth="1"/>
    <col min="8" max="8" width="20.7109375" style="45" bestFit="1" customWidth="1"/>
    <col min="9" max="9" width="15.5703125" style="45" customWidth="1"/>
    <col min="10" max="10" width="5.28515625" style="45" customWidth="1"/>
    <col min="11" max="11" width="9.140625" style="45"/>
    <col min="12" max="12" width="11.42578125" style="45" customWidth="1"/>
    <col min="13" max="13" width="9.140625" style="45"/>
    <col min="14" max="14" width="11.42578125" style="45" customWidth="1"/>
    <col min="15" max="15" width="10.42578125" style="45" customWidth="1"/>
    <col min="16" max="16" width="14.85546875" style="45" customWidth="1"/>
    <col min="17" max="16384" width="9.140625" style="45"/>
  </cols>
  <sheetData>
    <row r="1" spans="1:15" ht="15.75" thickBot="1" x14ac:dyDescent="0.3">
      <c r="A1" s="1"/>
      <c r="B1" s="1"/>
      <c r="C1" s="1"/>
      <c r="D1" s="1"/>
      <c r="E1" s="1"/>
      <c r="F1" s="1"/>
      <c r="G1" s="1"/>
      <c r="H1" s="1"/>
      <c r="I1" s="1"/>
      <c r="J1" s="1"/>
      <c r="K1" s="1"/>
      <c r="L1" s="1"/>
      <c r="M1" s="1"/>
    </row>
    <row r="2" spans="1:15" ht="15.75" customHeight="1" thickBot="1" x14ac:dyDescent="0.3">
      <c r="A2" s="1"/>
      <c r="B2" s="1"/>
      <c r="C2" s="153" t="s">
        <v>60</v>
      </c>
      <c r="D2" s="154"/>
      <c r="E2" s="154"/>
      <c r="F2" s="154"/>
      <c r="G2" s="155"/>
      <c r="H2" s="1"/>
      <c r="I2" s="1"/>
      <c r="J2" s="1"/>
      <c r="K2" s="162"/>
      <c r="L2" s="162"/>
      <c r="M2" s="50"/>
      <c r="N2" s="51"/>
    </row>
    <row r="3" spans="1:15" ht="36" customHeight="1" x14ac:dyDescent="0.25">
      <c r="A3" s="1"/>
      <c r="B3" s="1"/>
      <c r="C3" s="156"/>
      <c r="D3" s="157"/>
      <c r="E3" s="157"/>
      <c r="F3" s="157"/>
      <c r="G3" s="158"/>
      <c r="H3" s="1"/>
      <c r="I3" s="1"/>
      <c r="J3" s="1"/>
      <c r="K3" s="147" t="s">
        <v>57</v>
      </c>
      <c r="L3" s="148"/>
      <c r="M3" s="50"/>
      <c r="N3" s="51"/>
    </row>
    <row r="4" spans="1:15" ht="36" customHeight="1" thickBot="1" x14ac:dyDescent="0.3">
      <c r="A4" s="1"/>
      <c r="B4" s="1"/>
      <c r="C4" s="159"/>
      <c r="D4" s="160"/>
      <c r="E4" s="160"/>
      <c r="F4" s="160"/>
      <c r="G4" s="161"/>
      <c r="H4" s="1"/>
      <c r="I4" s="1"/>
      <c r="J4" s="1"/>
      <c r="K4" s="52"/>
      <c r="L4" s="53"/>
      <c r="M4" s="54"/>
      <c r="N4" s="55"/>
    </row>
    <row r="5" spans="1:15" ht="15.75" customHeight="1" x14ac:dyDescent="0.25">
      <c r="A5" s="1"/>
      <c r="B5" s="1"/>
      <c r="C5" s="1"/>
      <c r="D5" s="1"/>
      <c r="E5" s="1"/>
      <c r="F5" s="1"/>
      <c r="G5" s="1"/>
      <c r="H5" s="1"/>
      <c r="I5" s="1"/>
      <c r="J5" s="1"/>
      <c r="K5" s="52"/>
      <c r="L5" s="53"/>
      <c r="M5" s="54"/>
      <c r="N5" s="55"/>
    </row>
    <row r="6" spans="1:15" ht="15.75" thickBot="1" x14ac:dyDescent="0.3">
      <c r="A6" s="1"/>
      <c r="B6" s="1"/>
      <c r="C6" s="1"/>
      <c r="D6" s="1"/>
      <c r="E6" s="1"/>
      <c r="F6" s="1"/>
      <c r="G6" s="1"/>
      <c r="H6" s="1"/>
      <c r="I6" s="1"/>
      <c r="J6" s="1"/>
      <c r="K6" s="56"/>
      <c r="L6" s="57"/>
      <c r="M6" s="54"/>
      <c r="N6" s="55"/>
    </row>
    <row r="7" spans="1:15" x14ac:dyDescent="0.25">
      <c r="A7" s="1"/>
      <c r="B7" s="1"/>
      <c r="C7" s="1"/>
      <c r="D7" s="1"/>
      <c r="E7" s="1"/>
      <c r="F7" s="1"/>
      <c r="G7" s="1"/>
      <c r="H7" s="1"/>
      <c r="I7" s="1"/>
      <c r="J7" s="1"/>
      <c r="K7" s="58"/>
      <c r="L7" s="58"/>
      <c r="M7" s="54"/>
      <c r="N7" s="55"/>
    </row>
    <row r="8" spans="1:15" ht="15.75" thickBot="1" x14ac:dyDescent="0.3">
      <c r="A8" s="1"/>
      <c r="B8" s="1"/>
      <c r="C8" s="1"/>
      <c r="D8" s="1"/>
      <c r="E8" s="1"/>
      <c r="F8" s="1"/>
      <c r="G8" s="1"/>
      <c r="H8" s="1"/>
      <c r="I8" s="1"/>
      <c r="J8" s="1"/>
      <c r="K8" s="1"/>
      <c r="L8" s="1"/>
      <c r="M8" s="54"/>
      <c r="N8" s="55"/>
    </row>
    <row r="9" spans="1:15" ht="15" customHeight="1" x14ac:dyDescent="0.25">
      <c r="A9" s="177" t="s">
        <v>18</v>
      </c>
      <c r="B9" s="177"/>
      <c r="C9" s="177"/>
      <c r="D9" s="1"/>
      <c r="E9" s="1"/>
      <c r="F9" s="1"/>
      <c r="G9" s="177" t="s">
        <v>53</v>
      </c>
      <c r="H9" s="177"/>
      <c r="I9" s="1"/>
      <c r="J9" s="1"/>
      <c r="K9" s="147" t="s">
        <v>58</v>
      </c>
      <c r="L9" s="148"/>
      <c r="M9" s="58"/>
      <c r="N9" s="59"/>
    </row>
    <row r="10" spans="1:15" ht="15" customHeight="1" thickBot="1" x14ac:dyDescent="0.3">
      <c r="A10" s="178"/>
      <c r="B10" s="178"/>
      <c r="C10" s="178"/>
      <c r="D10" s="22"/>
      <c r="E10" s="22"/>
      <c r="F10" s="1"/>
      <c r="G10" s="178"/>
      <c r="H10" s="178"/>
      <c r="I10" s="60"/>
      <c r="J10" s="61"/>
      <c r="K10" s="149"/>
      <c r="L10" s="150"/>
      <c r="M10" s="1"/>
      <c r="O10" s="62"/>
    </row>
    <row r="11" spans="1:15" ht="45" customHeight="1" x14ac:dyDescent="0.25">
      <c r="A11" s="31" t="s">
        <v>17</v>
      </c>
      <c r="B11" s="27" t="s">
        <v>11</v>
      </c>
      <c r="C11" s="3"/>
      <c r="D11" s="179" t="str">
        <f>IF(ISBLANK(H11),"Enter data","")</f>
        <v>Enter data</v>
      </c>
      <c r="E11" s="175"/>
      <c r="F11" s="175"/>
      <c r="G11" s="26" t="s">
        <v>15</v>
      </c>
      <c r="H11" s="68"/>
      <c r="I11" s="99" t="str">
        <f>IF(ISBLANK(H11),"Enter data","")</f>
        <v>Enter data</v>
      </c>
      <c r="J11" s="61"/>
      <c r="K11" s="52"/>
      <c r="L11" s="53"/>
      <c r="M11" s="50"/>
      <c r="N11" s="51"/>
      <c r="O11" s="62"/>
    </row>
    <row r="12" spans="1:15" ht="20.100000000000001" customHeight="1" thickBot="1" x14ac:dyDescent="0.3">
      <c r="A12" s="32"/>
      <c r="B12" s="4" t="s">
        <v>12</v>
      </c>
      <c r="C12" s="19"/>
      <c r="D12" s="179" t="str">
        <f>IF(ISBLANK(C12),"Enter data","")</f>
        <v>Enter data</v>
      </c>
      <c r="E12" s="175"/>
      <c r="F12" s="175"/>
      <c r="G12" s="5" t="s">
        <v>8</v>
      </c>
      <c r="H12" s="69"/>
      <c r="I12" s="99" t="str">
        <f t="shared" ref="I12:I14" si="0">IF(ISBLANK(H12),"Enter data","")</f>
        <v>Enter data</v>
      </c>
      <c r="J12" s="61"/>
      <c r="K12" s="56"/>
      <c r="L12" s="57"/>
      <c r="M12" s="50"/>
      <c r="N12" s="51"/>
      <c r="O12" s="62"/>
    </row>
    <row r="13" spans="1:15" ht="20.100000000000001" customHeight="1" thickBot="1" x14ac:dyDescent="0.3">
      <c r="A13" s="33"/>
      <c r="B13" s="7" t="s">
        <v>10</v>
      </c>
      <c r="C13" s="20"/>
      <c r="D13" s="179" t="str">
        <f>IF(ISBLANK(C13),"Enter data",IF(C13&gt;H14,"Capacity exceeds network requirements",""))</f>
        <v>Enter data</v>
      </c>
      <c r="E13" s="175"/>
      <c r="F13" s="175"/>
      <c r="G13" s="5" t="s">
        <v>16</v>
      </c>
      <c r="H13" s="69"/>
      <c r="I13" s="99" t="str">
        <f t="shared" si="0"/>
        <v>Enter data</v>
      </c>
      <c r="J13" s="61"/>
      <c r="K13" s="58"/>
      <c r="L13" s="58"/>
      <c r="M13" s="54"/>
      <c r="N13" s="55"/>
      <c r="O13" s="62"/>
    </row>
    <row r="14" spans="1:15" ht="45" customHeight="1" thickBot="1" x14ac:dyDescent="0.3">
      <c r="A14" s="1"/>
      <c r="B14" s="1"/>
      <c r="C14" s="1"/>
      <c r="D14" s="63"/>
      <c r="E14" s="1"/>
      <c r="F14" s="1"/>
      <c r="G14" s="64" t="s">
        <v>9</v>
      </c>
      <c r="H14" s="70"/>
      <c r="I14" s="99" t="str">
        <f t="shared" si="0"/>
        <v>Enter data</v>
      </c>
      <c r="J14" s="1"/>
      <c r="K14" s="180" t="s">
        <v>59</v>
      </c>
      <c r="L14" s="181"/>
      <c r="M14" s="54"/>
      <c r="N14" s="55"/>
    </row>
    <row r="15" spans="1:15" x14ac:dyDescent="0.25">
      <c r="A15" s="22"/>
      <c r="B15" s="2"/>
      <c r="C15" s="24"/>
      <c r="D15" s="1"/>
      <c r="E15" s="1"/>
      <c r="F15" s="2"/>
      <c r="G15" s="2"/>
      <c r="H15" s="24"/>
      <c r="I15" s="1"/>
      <c r="J15" s="1"/>
      <c r="K15" s="52"/>
      <c r="L15" s="53"/>
      <c r="M15" s="58"/>
      <c r="N15" s="59"/>
    </row>
    <row r="16" spans="1:15" ht="15.75" thickBot="1" x14ac:dyDescent="0.3">
      <c r="A16" s="1"/>
      <c r="B16" s="1"/>
      <c r="C16" s="1"/>
      <c r="D16" s="1"/>
      <c r="E16" s="1"/>
      <c r="F16" s="1"/>
      <c r="G16" s="1"/>
      <c r="H16" s="1"/>
      <c r="I16" s="1"/>
      <c r="J16" s="1"/>
      <c r="K16" s="52"/>
      <c r="L16" s="53"/>
      <c r="M16" s="50"/>
      <c r="N16" s="51"/>
    </row>
    <row r="17" spans="1:16" ht="15" customHeight="1" thickBot="1" x14ac:dyDescent="0.3">
      <c r="A17" s="137" t="s">
        <v>21</v>
      </c>
      <c r="B17" s="138"/>
      <c r="C17" s="139"/>
      <c r="D17" s="140" t="s">
        <v>23</v>
      </c>
      <c r="E17" s="65"/>
      <c r="F17" s="142" t="s">
        <v>22</v>
      </c>
      <c r="G17" s="143"/>
      <c r="H17" s="143"/>
      <c r="I17" s="140" t="s">
        <v>14</v>
      </c>
      <c r="J17" s="1"/>
      <c r="K17" s="56"/>
      <c r="L17" s="57"/>
      <c r="M17" s="54"/>
      <c r="N17" s="55"/>
    </row>
    <row r="18" spans="1:16" ht="30" x14ac:dyDescent="0.25">
      <c r="A18" s="11" t="s">
        <v>19</v>
      </c>
      <c r="B18" s="12" t="s">
        <v>20</v>
      </c>
      <c r="C18" s="13" t="s">
        <v>25</v>
      </c>
      <c r="D18" s="141"/>
      <c r="E18" s="66"/>
      <c r="F18" s="14" t="s">
        <v>19</v>
      </c>
      <c r="G18" s="15" t="s">
        <v>6</v>
      </c>
      <c r="H18" s="13" t="s">
        <v>13</v>
      </c>
      <c r="I18" s="141"/>
      <c r="J18" s="1"/>
      <c r="K18" s="54"/>
      <c r="L18" s="54"/>
      <c r="M18" s="54"/>
      <c r="N18" s="55"/>
    </row>
    <row r="19" spans="1:16" ht="15.75" thickBot="1" x14ac:dyDescent="0.3">
      <c r="A19" s="16">
        <f>IFERROR(C11*H12*C13,"")</f>
        <v>0</v>
      </c>
      <c r="B19" s="17">
        <f>IFERROR(C12*H13*C13,"")</f>
        <v>0</v>
      </c>
      <c r="C19" s="18">
        <f>IFERROR(A19+B19,"")</f>
        <v>0</v>
      </c>
      <c r="D19" s="10" t="str">
        <f>IFERROR(C13/H14,"")</f>
        <v/>
      </c>
      <c r="E19" s="67"/>
      <c r="F19" s="16">
        <f>IFERROR(C11*H12*H14,"")</f>
        <v>0</v>
      </c>
      <c r="G19" s="17">
        <f>IFERROR(C12*H13*H14,"")</f>
        <v>0</v>
      </c>
      <c r="H19" s="18">
        <f>IFERROR(F19+G19,"")</f>
        <v>0</v>
      </c>
      <c r="I19" s="10" t="str">
        <f>IFERROR(H19/H11,"")</f>
        <v/>
      </c>
      <c r="J19" s="1"/>
      <c r="K19" s="58"/>
      <c r="L19" s="58"/>
      <c r="M19" s="54"/>
      <c r="N19" s="55"/>
    </row>
    <row r="20" spans="1:16" x14ac:dyDescent="0.25">
      <c r="A20" s="1"/>
      <c r="B20" s="1"/>
      <c r="C20" s="1"/>
      <c r="D20" s="1"/>
      <c r="E20" s="1"/>
      <c r="F20" s="1"/>
      <c r="G20" s="1"/>
      <c r="H20" s="1"/>
      <c r="I20" s="1"/>
      <c r="J20" s="1"/>
      <c r="K20" s="1"/>
      <c r="L20" s="1"/>
      <c r="M20" s="54"/>
      <c r="N20" s="55"/>
    </row>
    <row r="21" spans="1:16" ht="15.75" thickBot="1" x14ac:dyDescent="0.3">
      <c r="A21" s="1"/>
      <c r="B21" s="1"/>
      <c r="C21" s="1"/>
      <c r="D21" s="1"/>
      <c r="E21" s="1"/>
      <c r="F21" s="1"/>
      <c r="G21" s="1"/>
      <c r="H21" s="1"/>
      <c r="I21" s="1"/>
      <c r="J21" s="1"/>
      <c r="K21" s="1"/>
      <c r="L21" s="1"/>
      <c r="M21" s="58"/>
      <c r="N21" s="59"/>
    </row>
    <row r="22" spans="1:16" x14ac:dyDescent="0.25">
      <c r="A22" s="1"/>
      <c r="B22" s="173" t="s">
        <v>54</v>
      </c>
      <c r="C22" s="169" t="str">
        <f>IF(H19=0,"",IF(I19&gt;1,'Lists &amp; wording'!K4,'Lists &amp; wording'!K3))</f>
        <v/>
      </c>
      <c r="D22" s="169"/>
      <c r="E22" s="169"/>
      <c r="F22" s="169"/>
      <c r="G22" s="169"/>
      <c r="H22" s="170"/>
      <c r="I22" s="1"/>
      <c r="J22" s="1"/>
      <c r="K22" s="1"/>
      <c r="L22" s="1"/>
      <c r="M22" s="1"/>
    </row>
    <row r="23" spans="1:16" ht="35.25" customHeight="1" thickBot="1" x14ac:dyDescent="0.3">
      <c r="A23" s="1"/>
      <c r="B23" s="174"/>
      <c r="C23" s="171"/>
      <c r="D23" s="171"/>
      <c r="E23" s="171"/>
      <c r="F23" s="171"/>
      <c r="G23" s="171"/>
      <c r="H23" s="172"/>
      <c r="I23" s="1"/>
      <c r="J23" s="1"/>
      <c r="K23" s="1"/>
      <c r="L23" s="1"/>
      <c r="M23" s="1"/>
    </row>
    <row r="24" spans="1:16" x14ac:dyDescent="0.25">
      <c r="A24" s="1"/>
      <c r="B24" s="1"/>
      <c r="C24" s="1"/>
      <c r="D24" s="1"/>
      <c r="E24" s="1"/>
      <c r="F24" s="1"/>
      <c r="G24" s="1"/>
      <c r="H24" s="1"/>
      <c r="I24" s="1"/>
      <c r="J24" s="1"/>
      <c r="K24" s="1"/>
      <c r="L24" s="1"/>
      <c r="M24" s="1"/>
    </row>
    <row r="26" spans="1:16" x14ac:dyDescent="0.25">
      <c r="I26" s="62"/>
      <c r="J26" s="62"/>
      <c r="O26" s="62"/>
      <c r="P26" s="62"/>
    </row>
    <row r="27" spans="1:16" x14ac:dyDescent="0.25">
      <c r="I27" s="62"/>
      <c r="J27" s="62"/>
      <c r="O27" s="62"/>
      <c r="P27" s="62"/>
    </row>
    <row r="28" spans="1:16" x14ac:dyDescent="0.25">
      <c r="I28" s="62"/>
      <c r="J28" s="62"/>
      <c r="O28" s="62"/>
      <c r="P28" s="62"/>
    </row>
    <row r="29" spans="1:16" x14ac:dyDescent="0.25">
      <c r="I29" s="62"/>
      <c r="J29" s="62"/>
      <c r="O29" s="62"/>
      <c r="P29" s="62"/>
    </row>
    <row r="30" spans="1:16" x14ac:dyDescent="0.25">
      <c r="I30" s="62"/>
      <c r="J30" s="62"/>
      <c r="O30" s="62"/>
      <c r="P30" s="62"/>
    </row>
    <row r="31" spans="1:16" x14ac:dyDescent="0.25">
      <c r="I31" s="62"/>
      <c r="J31" s="62"/>
      <c r="O31" s="62"/>
      <c r="P31" s="62"/>
    </row>
    <row r="32" spans="1:16" x14ac:dyDescent="0.25">
      <c r="I32" s="62"/>
      <c r="J32" s="62"/>
      <c r="O32" s="62"/>
      <c r="P32" s="62"/>
    </row>
    <row r="33" spans="9:16" x14ac:dyDescent="0.25">
      <c r="I33" s="62"/>
      <c r="J33" s="62"/>
      <c r="O33" s="62"/>
      <c r="P33" s="62"/>
    </row>
    <row r="34" spans="9:16" x14ac:dyDescent="0.25">
      <c r="I34" s="62"/>
      <c r="J34" s="62"/>
      <c r="O34" s="62"/>
      <c r="P34" s="62"/>
    </row>
  </sheetData>
  <sheetProtection algorithmName="SHA-512" hashValue="LpJ3o/7pvX07aVJQYux1Th8AtUsmrjs/zYVJGJq1tuIHCum5tKcfjqQLfdz7r8HOP4W97ulGemo85HoATSjVow==" saltValue="iaqG/qqzT3XqJ6PT+8x8Dw==" spinCount="100000" sheet="1" objects="1" scenarios="1"/>
  <mergeCells count="16">
    <mergeCell ref="I17:I18"/>
    <mergeCell ref="A17:C17"/>
    <mergeCell ref="D17:D18"/>
    <mergeCell ref="D12:F12"/>
    <mergeCell ref="D11:F11"/>
    <mergeCell ref="K9:L10"/>
    <mergeCell ref="C2:G4"/>
    <mergeCell ref="K2:L2"/>
    <mergeCell ref="K3:L3"/>
    <mergeCell ref="K14:L14"/>
    <mergeCell ref="B22:B23"/>
    <mergeCell ref="C22:H23"/>
    <mergeCell ref="G9:H10"/>
    <mergeCell ref="D13:F13"/>
    <mergeCell ref="A9:C10"/>
    <mergeCell ref="F17:H17"/>
  </mergeCells>
  <conditionalFormatting sqref="A9">
    <cfRule type="expression" dxfId="8" priority="5" stopIfTrue="1">
      <formula>IF($C$9="no",TRUE,FALSE)</formula>
    </cfRule>
  </conditionalFormatting>
  <conditionalFormatting sqref="C11:C12">
    <cfRule type="notContainsBlanks" dxfId="7" priority="11">
      <formula>LEN(TRIM(C11))&gt;0</formula>
    </cfRule>
  </conditionalFormatting>
  <conditionalFormatting sqref="C11:C13 H11:H14">
    <cfRule type="containsBlanks" dxfId="6" priority="6">
      <formula>LEN(TRIM(C11))=0</formula>
    </cfRule>
  </conditionalFormatting>
  <conditionalFormatting sqref="C22 I19">
    <cfRule type="expression" dxfId="5" priority="9">
      <formula>IF($I$23&lt;=1,TRUE,FALSE)</formula>
    </cfRule>
  </conditionalFormatting>
  <conditionalFormatting sqref="D11:D13">
    <cfRule type="notContainsBlanks" dxfId="2" priority="1">
      <formula>LEN(TRIM(D11))&gt;0</formula>
    </cfRule>
  </conditionalFormatting>
  <conditionalFormatting sqref="D10:E10">
    <cfRule type="notContainsBlanks" dxfId="1" priority="8">
      <formula>LEN(TRIM(D10))&gt;0</formula>
    </cfRule>
  </conditionalFormatting>
  <conditionalFormatting sqref="I19 C22">
    <cfRule type="expression" dxfId="0" priority="10">
      <formula>IF($I$23&gt;1,TRUE,FALSE)</formula>
    </cfRule>
  </conditionalFormatting>
  <hyperlinks>
    <hyperlink ref="K14:L18" r:id="rId1" display="Click here to contact us" xr:uid="{57475A3F-4F3F-408A-BFA2-CBB252BC09A8}"/>
    <hyperlink ref="K3:L6" r:id="rId2" display="Click here to visit Piclo" xr:uid="{D9F59F36-BDBA-4D07-989B-7AB41DEAF061}"/>
    <hyperlink ref="K14:L17" r:id="rId3" display="Click here to contact us" xr:uid="{C47F2EA3-0935-45F1-9F3F-BB096FC6102D}"/>
  </hyperlinks>
  <pageMargins left="0.7" right="0.7" top="0.75" bottom="0.75" header="0.3" footer="0.3"/>
  <pageSetup paperSize="9" orientation="portrait" verticalDpi="0" r:id="rId4"/>
  <drawing r:id="rId5"/>
  <extLst>
    <ext xmlns:x14="http://schemas.microsoft.com/office/spreadsheetml/2009/9/main" uri="{78C0D931-6437-407d-A8EE-F0AAD7539E65}">
      <x14:conditionalFormattings>
        <x14:conditionalFormatting xmlns:xm="http://schemas.microsoft.com/office/excel/2006/main">
          <x14:cfRule type="expression" priority="3" id="{C5A9751E-D5BD-4015-972F-C609ABEF578D}">
            <xm:f>IF('Tender Finder'!$I$23&lt;=1,TRUE,FALSE)</xm:f>
            <x14:dxf>
              <font>
                <color rgb="FF00B050"/>
              </font>
            </x14:dxf>
          </x14:cfRule>
          <x14:cfRule type="expression" priority="4" id="{4C0BBD8C-A283-443C-9532-79EDC0068BBA}">
            <xm:f>IF('Tender Finder'!$I$23&gt;1,TRUE,FALSE)</xm:f>
            <x14:dxf>
              <font>
                <color rgb="FFFF0000"/>
              </font>
              <fill>
                <patternFill patternType="none">
                  <bgColor auto="1"/>
                </patternFill>
              </fill>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293-32C5-4D06-ABFC-CA13983FE186}">
  <dimension ref="A1:R71"/>
  <sheetViews>
    <sheetView showZeros="0" topLeftCell="A29" workbookViewId="0">
      <selection activeCell="B41" sqref="B41"/>
    </sheetView>
  </sheetViews>
  <sheetFormatPr defaultRowHeight="15" x14ac:dyDescent="0.25"/>
  <cols>
    <col min="1" max="1" width="18.7109375" style="111" bestFit="1" customWidth="1"/>
    <col min="2" max="2" width="18.7109375" style="111" customWidth="1"/>
    <col min="3" max="3" width="16" style="111" bestFit="1" customWidth="1"/>
    <col min="4" max="4" width="16" style="111" customWidth="1"/>
    <col min="5" max="5" width="33.5703125" style="111" customWidth="1"/>
    <col min="6" max="6" width="47.5703125" customWidth="1"/>
    <col min="10" max="10" width="19" bestFit="1" customWidth="1"/>
    <col min="11" max="11" width="42.28515625" bestFit="1" customWidth="1"/>
  </cols>
  <sheetData>
    <row r="1" spans="1:18" ht="15.75" x14ac:dyDescent="0.3">
      <c r="A1" s="111" t="s">
        <v>92</v>
      </c>
      <c r="C1" s="111" t="s">
        <v>88</v>
      </c>
      <c r="E1" s="111" t="s">
        <v>93</v>
      </c>
      <c r="R1" s="110">
        <f>IF(A3="","",MAX(A$1:A1)+1)</f>
        <v>1</v>
      </c>
    </row>
    <row r="2" spans="1:18" ht="15.75" x14ac:dyDescent="0.3">
      <c r="A2" s="112" t="s">
        <v>91</v>
      </c>
      <c r="B2" s="112"/>
      <c r="C2" s="111" t="s">
        <v>91</v>
      </c>
      <c r="E2" s="111" t="s">
        <v>91</v>
      </c>
      <c r="R2" s="110">
        <f>IF(A4="","",MAX(A$1:A2)+1)</f>
        <v>1</v>
      </c>
    </row>
    <row r="3" spans="1:18" ht="60.75" x14ac:dyDescent="0.3">
      <c r="A3" s="113" t="str" cm="1">
        <f t="array" ref="A3">IFERROR(INDEX('Competition Data'!$A$2:$A$2996, MATCH(0, INDEX(COUNTIF($A$2:A2, 'Competition Data'!$A$2:$A$2996), 0, 0), 0)), "")</f>
        <v>Alston</v>
      </c>
      <c r="B3" s="113" t="str">
        <f>IF(A3=0,"",A3)</f>
        <v>Alston</v>
      </c>
      <c r="C3" t="s">
        <v>77</v>
      </c>
      <c r="D3"/>
      <c r="E3" s="111" t="str" cm="1">
        <f t="array" ref="E3">IFERROR(INDEX('Competition Data'!$C$2:$C$2996, MATCH(0, INDEX(COUNTIF($E$2:E2, 'Competition Data'!$C$2:$C$2996), 0, 0), 0)), "")</f>
        <v>Operational Utilisation</v>
      </c>
      <c r="F3" t="str">
        <f>IF(E3=0,"",E3)</f>
        <v>Operational Utilisation</v>
      </c>
      <c r="J3" s="43" t="s">
        <v>55</v>
      </c>
      <c r="K3" s="43" t="s">
        <v>61</v>
      </c>
      <c r="R3" s="110">
        <f>IF(A5="","",MAX(A$1:A3)+1)</f>
        <v>1</v>
      </c>
    </row>
    <row r="4" spans="1:18" ht="75" x14ac:dyDescent="0.25">
      <c r="A4" s="113" t="str">
        <f>IFERROR(INDEX('Competition Data'!$A$2:$A$2996, MATCH(0, INDEX(COUNTIF($A$2:A3, 'Competition Data'!$A$2:$A$2996), 0, 0), 0)), "")</f>
        <v>Ardwick</v>
      </c>
      <c r="B4" s="113" t="str">
        <f t="shared" ref="B4:B53" si="0">IF(A4=0,"",A4)</f>
        <v>Ardwick</v>
      </c>
      <c r="C4" t="s">
        <v>84</v>
      </c>
      <c r="D4"/>
      <c r="E4" s="111" t="str">
        <f>IFERROR(INDEX('Competition Data'!$C$2:$C$2996, MATCH(0, INDEX(COUNTIF($E$2:E3, 'Competition Data'!$C$2:$C$2996), 0, 0), 0)), "")</f>
        <v>Operational Utilisation Variable Availability</v>
      </c>
      <c r="F4" t="str">
        <f t="shared" ref="F4:F5" si="1">IF(E4=0,"",E4)</f>
        <v>Operational Utilisation Variable Availability</v>
      </c>
      <c r="J4" s="43" t="s">
        <v>56</v>
      </c>
      <c r="K4" s="43" t="s">
        <v>62</v>
      </c>
    </row>
    <row r="5" spans="1:18" x14ac:dyDescent="0.25">
      <c r="A5" s="113" t="str">
        <f>IFERROR(INDEX('Competition Data'!$A$2:$A$2996, MATCH(0, INDEX(COUNTIF($A$2:A4, 'Competition Data'!$A$2:$A$2996), 0, 0), 0)), "")</f>
        <v>Askerton Castle</v>
      </c>
      <c r="B5" s="113" t="str">
        <f t="shared" si="0"/>
        <v>Askerton Castle</v>
      </c>
      <c r="C5" t="s">
        <v>78</v>
      </c>
      <c r="D5"/>
      <c r="E5" s="111" t="str">
        <f>IFERROR(INDEX('Competition Data'!$C$2:$C$2996, MATCH(0, INDEX(COUNTIF($E$2:E4, 'Competition Data'!$C$2:$C$2996), 0, 0), 0)), "")</f>
        <v>Peak Reduction</v>
      </c>
      <c r="F5" t="str">
        <f t="shared" si="1"/>
        <v>Peak Reduction</v>
      </c>
    </row>
    <row r="6" spans="1:18" x14ac:dyDescent="0.25">
      <c r="A6" s="113" t="str">
        <f>IFERROR(INDEX('Competition Data'!$A$2:$A$2996, MATCH(0, INDEX(COUNTIF($A$2:A5, 'Competition Data'!$A$2:$A$2996), 0, 0), 0)), "")</f>
        <v>Bentham</v>
      </c>
      <c r="B6" s="113" t="str">
        <f t="shared" si="0"/>
        <v>Bentham</v>
      </c>
      <c r="C6" t="s">
        <v>79</v>
      </c>
      <c r="D6"/>
      <c r="E6" s="111" cm="1">
        <f t="array" ref="E6">IFERROR(INDEX('Competition Data'!$C$2:$C$2996, MATCH(0, INDEX(COUNTIF($E$2:E5, 'Competition Data'!$C$2:$C$2996), 0, 0), 0)), "")</f>
        <v>0</v>
      </c>
      <c r="F6" t="str">
        <f>IF(E6=0,"",E6)</f>
        <v/>
      </c>
    </row>
    <row r="7" spans="1:18" x14ac:dyDescent="0.25">
      <c r="A7" s="113" t="str">
        <f>IFERROR(INDEX('Competition Data'!$A$2:$A$2996, MATCH(0, INDEX(COUNTIF($A$2:A6, 'Competition Data'!$A$2:$A$2996), 0, 0), 0)), "")</f>
        <v>Bolton By Bowland</v>
      </c>
      <c r="B7" s="113" t="str">
        <f t="shared" si="0"/>
        <v>Bolton By Bowland</v>
      </c>
      <c r="C7" t="s">
        <v>85</v>
      </c>
      <c r="D7"/>
      <c r="E7" s="111" t="str">
        <f>IFERROR(INDEX('Competition Data'!$C$2:$C$2996, MATCH(0, INDEX(COUNTIF($E$2:E6, 'Competition Data'!$C$2:$C$2996), 0, 0), 0)), "")</f>
        <v/>
      </c>
    </row>
    <row r="8" spans="1:18" x14ac:dyDescent="0.25">
      <c r="A8" s="113" t="str">
        <f>IFERROR(INDEX('Competition Data'!$A$2:$A$2996, MATCH(0, INDEX(COUNTIF($A$2:A7, 'Competition Data'!$A$2:$A$2996), 0, 0), 0)), "")</f>
        <v>Catterall Waterworks</v>
      </c>
      <c r="B8" s="113" t="str">
        <f t="shared" si="0"/>
        <v>Catterall Waterworks</v>
      </c>
      <c r="C8" t="s">
        <v>80</v>
      </c>
      <c r="D8"/>
      <c r="E8" s="111" t="str">
        <f>IFERROR(INDEX('Competition Data'!$C$2:$C$2996, MATCH(0, INDEX(COUNTIF($E$2:E7, 'Competition Data'!$C$2:$C$2996), 0, 0), 0)), "")</f>
        <v/>
      </c>
    </row>
    <row r="9" spans="1:18" x14ac:dyDescent="0.25">
      <c r="A9" s="113" t="str">
        <f>IFERROR(INDEX('Competition Data'!$A$2:$A$2996, MATCH(0, INDEX(COUNTIF($A$2:A8, 'Competition Data'!$A$2:$A$2996), 0, 0), 0)), "")</f>
        <v>Chorley South</v>
      </c>
      <c r="B9" s="113" t="str">
        <f t="shared" si="0"/>
        <v>Chorley South</v>
      </c>
      <c r="C9" t="s">
        <v>81</v>
      </c>
      <c r="D9"/>
      <c r="E9" s="111" t="str">
        <f>IFERROR(INDEX('Competition Data'!$C$2:$C$2996, MATCH(0, INDEX(COUNTIF($E$2:E8, 'Competition Data'!$C$2:$C$2996), 0, 0), 0)), "")</f>
        <v/>
      </c>
    </row>
    <row r="10" spans="1:18" x14ac:dyDescent="0.25">
      <c r="A10" s="113" t="str">
        <f>IFERROR(INDEX('Competition Data'!$A$2:$A$2996, MATCH(0, INDEX(COUNTIF($A$2:A9, 'Competition Data'!$A$2:$A$2996), 0, 0), 0)), "")</f>
        <v>Church</v>
      </c>
      <c r="B10" s="113" t="str">
        <f t="shared" si="0"/>
        <v>Church</v>
      </c>
      <c r="C10" t="s">
        <v>86</v>
      </c>
      <c r="D10"/>
      <c r="E10" s="111" t="str">
        <f>IFERROR(INDEX('Competition Data'!$C$2:$C$2996, MATCH(0, INDEX(COUNTIF($E$2:E9, 'Competition Data'!$C$2:$C$2996), 0, 0), 0)), "")</f>
        <v/>
      </c>
    </row>
    <row r="11" spans="1:18" x14ac:dyDescent="0.25">
      <c r="A11" s="113" t="str">
        <f>IFERROR(INDEX('Competition Data'!$A$2:$A$2996, MATCH(0, INDEX(COUNTIF($A$2:A10, 'Competition Data'!$A$2:$A$2996), 0, 0), 0)), "")</f>
        <v>Claughton</v>
      </c>
      <c r="B11" s="113" t="str">
        <f t="shared" si="0"/>
        <v>Claughton</v>
      </c>
      <c r="C11" t="s">
        <v>82</v>
      </c>
      <c r="D11"/>
      <c r="E11" s="111" t="str">
        <f>IFERROR(INDEX('Competition Data'!$C$2:$C$2996, MATCH(0, INDEX(COUNTIF($E$2:E10, 'Competition Data'!$C$2:$C$2996), 0, 0), 0)), "")</f>
        <v/>
      </c>
      <c r="J11" t="s">
        <v>67</v>
      </c>
    </row>
    <row r="12" spans="1:18" x14ac:dyDescent="0.25">
      <c r="A12" s="113" t="str">
        <f>IFERROR(INDEX('Competition Data'!$A$2:$A$2996, MATCH(0, INDEX(COUNTIF($A$2:A11, 'Competition Data'!$A$2:$A$2996), 0, 0), 0)), "")</f>
        <v>Coniston</v>
      </c>
      <c r="B12" s="113" t="str">
        <f t="shared" si="0"/>
        <v>Coniston</v>
      </c>
      <c r="C12" t="s">
        <v>83</v>
      </c>
      <c r="D12"/>
      <c r="E12" s="111" t="str">
        <f>IFERROR(INDEX('Competition Data'!$C$2:$C$2996, MATCH(0, INDEX(COUNTIF($E$2:E11, 'Competition Data'!$C$2:$C$2996), 0, 0), 0)), "")</f>
        <v/>
      </c>
    </row>
    <row r="13" spans="1:18" x14ac:dyDescent="0.25">
      <c r="A13" s="113" t="str">
        <f>IFERROR(INDEX('Competition Data'!$A$2:$A$2996, MATCH(0, INDEX(COUNTIF($A$2:A12, 'Competition Data'!$A$2:$A$2996), 0, 0), 0)), "")</f>
        <v>Flat Lane</v>
      </c>
      <c r="B13" s="113" t="str">
        <f t="shared" si="0"/>
        <v>Flat Lane</v>
      </c>
      <c r="C13" t="s">
        <v>87</v>
      </c>
      <c r="D13"/>
      <c r="E13" s="111" t="str">
        <f>IFERROR(INDEX('Competition Data'!$C$2:$C$2996, MATCH(0, INDEX(COUNTIF($E$2:E12, 'Competition Data'!$C$2:$C$2996), 0, 0), 0)), "")</f>
        <v/>
      </c>
    </row>
    <row r="14" spans="1:18" x14ac:dyDescent="0.25">
      <c r="A14" s="113" t="str">
        <f>IFERROR(INDEX('Competition Data'!$A$2:$A$2996, MATCH(0, INDEX(COUNTIF($A$2:A13, 'Competition Data'!$A$2:$A$2996), 0, 0), 0)), "")</f>
        <v>Frederick Rd BSP</v>
      </c>
      <c r="B14" s="113" t="str">
        <f t="shared" si="0"/>
        <v>Frederick Rd BSP</v>
      </c>
      <c r="C14"/>
      <c r="D14"/>
      <c r="E14" s="111" t="str">
        <f>IFERROR(INDEX('Competition Data'!$C$2:$C$2996, MATCH(0, INDEX(COUNTIF($E$2:E13, 'Competition Data'!$C$2:$C$2996), 0, 0), 0)), "")</f>
        <v/>
      </c>
    </row>
    <row r="15" spans="1:18" x14ac:dyDescent="0.25">
      <c r="A15" s="113" t="str">
        <f>IFERROR(INDEX('Competition Data'!$A$2:$A$2996, MATCH(0, INDEX(COUNTIF($A$2:A14, 'Competition Data'!$A$2:$A$2996), 0, 0), 0)), "")</f>
        <v>Gillsrow</v>
      </c>
      <c r="B15" s="113" t="str">
        <f t="shared" si="0"/>
        <v>Gillsrow</v>
      </c>
      <c r="E15" s="111" t="str">
        <f>IFERROR(INDEX('Competition Data'!$C$2:$C$9996, MATCH(0, INDEX(COUNTIF($A$2:E14, 'Competition Data'!$C$2:$C$9996), 0, 0), 0)), "")</f>
        <v/>
      </c>
    </row>
    <row r="16" spans="1:18" x14ac:dyDescent="0.25">
      <c r="A16" s="113" t="str">
        <f>IFERROR(INDEX('Competition Data'!$A$2:$A$2996, MATCH(0, INDEX(COUNTIF($A$2:A15, 'Competition Data'!$A$2:$A$2996), 0, 0), 0)), "")</f>
        <v>Helwith Bridge</v>
      </c>
      <c r="B16" s="113" t="str">
        <f t="shared" si="0"/>
        <v>Helwith Bridge</v>
      </c>
      <c r="E16" s="111" t="str">
        <f>IFERROR(INDEX('Competition Data'!$C$2:$C$9996, MATCH(0, INDEX(COUNTIF($A$2:E15, 'Competition Data'!$C$2:$C$9996), 0, 0), 0)), "")</f>
        <v/>
      </c>
    </row>
    <row r="17" spans="1:5" x14ac:dyDescent="0.25">
      <c r="A17" s="113" t="str">
        <f>IFERROR(INDEX('Competition Data'!$A$2:$A$2996, MATCH(0, INDEX(COUNTIF($A$2:A16, 'Competition Data'!$A$2:$A$2996), 0, 0), 0)), "")</f>
        <v>Ingleton</v>
      </c>
      <c r="B17" s="113" t="str">
        <f t="shared" si="0"/>
        <v>Ingleton</v>
      </c>
      <c r="E17" s="111" t="str">
        <f>IFERROR(INDEX('Competition Data'!$C$2:$C$9996, MATCH(0, INDEX(COUNTIF($A$2:E16, 'Competition Data'!$C$2:$C$9996), 0, 0), 0)), "")</f>
        <v/>
      </c>
    </row>
    <row r="18" spans="1:5" x14ac:dyDescent="0.25">
      <c r="A18" s="113" t="str">
        <f>IFERROR(INDEX('Competition Data'!$A$2:$A$2996, MATCH(0, INDEX(COUNTIF($A$2:A17, 'Competition Data'!$A$2:$A$2996), 0, 0), 0)), "")</f>
        <v>Marple</v>
      </c>
      <c r="B18" s="113" t="str">
        <f t="shared" si="0"/>
        <v>Marple</v>
      </c>
      <c r="E18" s="111" t="str">
        <f>IFERROR(INDEX('Competition Data'!$C$2:$C$9996, MATCH(0, INDEX(COUNTIF($A$2:E17, 'Competition Data'!$C$2:$C$9996), 0, 0), 0)), "")</f>
        <v/>
      </c>
    </row>
    <row r="19" spans="1:5" x14ac:dyDescent="0.25">
      <c r="A19" s="113" t="str">
        <f>IFERROR(INDEX('Competition Data'!$A$2:$A$2996, MATCH(0, INDEX(COUNTIF($A$2:A18, 'Competition Data'!$A$2:$A$2996), 0, 0), 0)), "")</f>
        <v>Melling</v>
      </c>
      <c r="B19" s="113" t="str">
        <f t="shared" si="0"/>
        <v>Melling</v>
      </c>
      <c r="E19" s="111" t="str">
        <f>IFERROR(INDEX('Competition Data'!$C$2:$C$9996, MATCH(0, INDEX(COUNTIF($A$2:E18, 'Competition Data'!$C$2:$C$9996), 0, 0), 0)), "")</f>
        <v/>
      </c>
    </row>
    <row r="20" spans="1:5" x14ac:dyDescent="0.25">
      <c r="A20" s="113" t="str">
        <f>IFERROR(INDEX('Competition Data'!$A$2:$A$2996, MATCH(0, INDEX(COUNTIF($A$2:A19, 'Competition Data'!$A$2:$A$2996), 0, 0), 0)), "")</f>
        <v>Moss Lane</v>
      </c>
      <c r="B20" s="113" t="str">
        <f t="shared" si="0"/>
        <v>Moss Lane</v>
      </c>
      <c r="E20" s="111" t="str">
        <f>IFERROR(INDEX('Competition Data'!$C$2:$C$9996, MATCH(0, INDEX(COUNTIF($A$2:E19, 'Competition Data'!$C$2:$C$9996), 0, 0), 0)), "")</f>
        <v/>
      </c>
    </row>
    <row r="21" spans="1:5" x14ac:dyDescent="0.25">
      <c r="A21" s="113" t="str">
        <f>IFERROR(INDEX('Competition Data'!$A$2:$A$2996, MATCH(0, INDEX(COUNTIF($A$2:A20, 'Competition Data'!$A$2:$A$2996), 0, 0), 0)), "")</f>
        <v>Moss Side (Leyland) &amp; Seven Stars</v>
      </c>
      <c r="B21" s="113" t="str">
        <f t="shared" si="0"/>
        <v>Moss Side (Leyland) &amp; Seven Stars</v>
      </c>
      <c r="E21" s="111" t="str">
        <f>IFERROR(INDEX('Competition Data'!$C$2:$C$9996, MATCH(0, INDEX(COUNTIF($A$2:E20, 'Competition Data'!$C$2:$C$9996), 0, 0), 0)), "")</f>
        <v/>
      </c>
    </row>
    <row r="22" spans="1:5" x14ac:dyDescent="0.25">
      <c r="A22" s="113" t="str">
        <f>IFERROR(INDEX('Competition Data'!$A$2:$A$2996, MATCH(0, INDEX(COUNTIF($A$2:A21, 'Competition Data'!$A$2:$A$2996), 0, 0), 0)), "")</f>
        <v>Moss Side (Longsight)</v>
      </c>
      <c r="B22" s="113" t="str">
        <f t="shared" si="0"/>
        <v>Moss Side (Longsight)</v>
      </c>
      <c r="E22" s="111" t="str">
        <f>IFERROR(INDEX('Competition Data'!$C$2:$C$9996, MATCH(0, INDEX(COUNTIF($A$2:E21, 'Competition Data'!$C$2:$C$9996), 0, 0), 0)), "")</f>
        <v/>
      </c>
    </row>
    <row r="23" spans="1:5" x14ac:dyDescent="0.25">
      <c r="A23" s="113" t="str">
        <f>IFERROR(INDEX('Competition Data'!$A$2:$A$2996, MATCH(0, INDEX(COUNTIF($A$2:A22, 'Competition Data'!$A$2:$A$2996), 0, 0), 0)), "")</f>
        <v>Newbiggin on Lune</v>
      </c>
      <c r="B23" s="113" t="str">
        <f t="shared" si="0"/>
        <v>Newbiggin on Lune</v>
      </c>
      <c r="E23" s="111" t="str">
        <f>IFERROR(INDEX('Competition Data'!$C$2:$C$9996, MATCH(0, INDEX(COUNTIF($A$2:E22, 'Competition Data'!$C$2:$C$9996), 0, 0), 0)), "")</f>
        <v/>
      </c>
    </row>
    <row r="24" spans="1:5" x14ac:dyDescent="0.25">
      <c r="A24" s="113" t="str">
        <f>IFERROR(INDEX('Competition Data'!$A$2:$A$2996, MATCH(0, INDEX(COUNTIF($A$2:A23, 'Competition Data'!$A$2:$A$2996), 0, 0), 0)), "")</f>
        <v>Newby</v>
      </c>
      <c r="B24" s="113" t="str">
        <f t="shared" si="0"/>
        <v>Newby</v>
      </c>
      <c r="E24" s="111" t="str">
        <f>IFERROR(INDEX('Competition Data'!$C$2:$C$9996, MATCH(0, INDEX(COUNTIF($A$2:E23, 'Competition Data'!$C$2:$C$9996), 0, 0), 0)), "")</f>
        <v/>
      </c>
    </row>
    <row r="25" spans="1:5" x14ac:dyDescent="0.25">
      <c r="A25" s="113" t="str">
        <f>IFERROR(INDEX('Competition Data'!$A$2:$A$2996, MATCH(0, INDEX(COUNTIF($A$2:A24, 'Competition Data'!$A$2:$A$2996), 0, 0), 0)), "")</f>
        <v>Peel St</v>
      </c>
      <c r="B25" s="113" t="str">
        <f t="shared" si="0"/>
        <v>Peel St</v>
      </c>
    </row>
    <row r="26" spans="1:5" x14ac:dyDescent="0.25">
      <c r="A26" s="113" t="str">
        <f>IFERROR(INDEX('Competition Data'!$A$2:$A$2996, MATCH(0, INDEX(COUNTIF($A$2:A25, 'Competition Data'!$A$2:$A$2996), 0, 0), 0)), "")</f>
        <v>Rossall</v>
      </c>
      <c r="B26" s="113" t="str">
        <f t="shared" si="0"/>
        <v>Rossall</v>
      </c>
    </row>
    <row r="27" spans="1:5" x14ac:dyDescent="0.25">
      <c r="A27" s="113" t="str">
        <f>IFERROR(INDEX('Competition Data'!$A$2:$A$2996, MATCH(0, INDEX(COUNTIF($A$2:A26, 'Competition Data'!$A$2:$A$2996), 0, 0), 0)), "")</f>
        <v>Scarisbrick</v>
      </c>
      <c r="B27" s="113" t="str">
        <f t="shared" si="0"/>
        <v>Scarisbrick</v>
      </c>
    </row>
    <row r="28" spans="1:5" x14ac:dyDescent="0.25">
      <c r="A28" s="113" t="str">
        <f>IFERROR(INDEX('Competition Data'!$A$2:$A$2996, MATCH(0, INDEX(COUNTIF($A$2:A27, 'Competition Data'!$A$2:$A$2996), 0, 0), 0)), "")</f>
        <v>Sebergham</v>
      </c>
      <c r="B28" s="113" t="str">
        <f t="shared" si="0"/>
        <v>Sebergham</v>
      </c>
    </row>
    <row r="29" spans="1:5" x14ac:dyDescent="0.25">
      <c r="A29" s="113" t="str">
        <f>IFERROR(INDEX('Competition Data'!$A$2:$A$2996, MATCH(0, INDEX(COUNTIF($A$2:A28, 'Competition Data'!$A$2:$A$2996), 0, 0), 0)), "")</f>
        <v>Sedbergh</v>
      </c>
      <c r="B29" s="113" t="str">
        <f t="shared" si="0"/>
        <v>Sedbergh</v>
      </c>
    </row>
    <row r="30" spans="1:5" x14ac:dyDescent="0.25">
      <c r="A30" s="113" t="str">
        <f>IFERROR(INDEX('Competition Data'!$A$2:$A$2996, MATCH(0, INDEX(COUNTIF($A$2:A29, 'Competition Data'!$A$2:$A$2996), 0, 0), 0)), "")</f>
        <v>Settle</v>
      </c>
      <c r="B30" s="113" t="str">
        <f t="shared" si="0"/>
        <v>Settle</v>
      </c>
    </row>
    <row r="31" spans="1:5" x14ac:dyDescent="0.25">
      <c r="A31" s="113" t="str">
        <f>IFERROR(INDEX('Competition Data'!$A$2:$A$2996, MATCH(0, INDEX(COUNTIF($A$2:A30, 'Competition Data'!$A$2:$A$2996), 0, 0), 0)), "")</f>
        <v>Yealand</v>
      </c>
      <c r="B31" s="113" t="str">
        <f t="shared" si="0"/>
        <v>Yealand</v>
      </c>
    </row>
    <row r="32" spans="1:5" x14ac:dyDescent="0.25">
      <c r="A32" s="113" cm="1">
        <f t="array" ref="A32">IFERROR(INDEX('Competition Data'!$A$2:$A$2996, MATCH(0, INDEX(COUNTIF($A$2:A31, 'Competition Data'!$A$2:$A$2996), 0, 0), 0)), "")</f>
        <v>0</v>
      </c>
      <c r="B32" s="113" t="str">
        <f t="shared" si="0"/>
        <v/>
      </c>
    </row>
    <row r="33" spans="1:5" x14ac:dyDescent="0.25">
      <c r="A33" s="113" t="str">
        <f>IFERROR(INDEX('Competition Data'!$A$2:$A$2996, MATCH(0, INDEX(COUNTIF($A$2:A32, 'Competition Data'!$A$2:$A$2996), 0, 0), 0)), "")</f>
        <v/>
      </c>
      <c r="B33" s="113" t="str">
        <f t="shared" si="0"/>
        <v/>
      </c>
    </row>
    <row r="34" spans="1:5" x14ac:dyDescent="0.25">
      <c r="A34" s="113" t="str">
        <f>IFERROR(INDEX('Competition Data'!$A$2:$A$2996, MATCH(0, INDEX(COUNTIF($A$2:A33, 'Competition Data'!$A$2:$A$2996), 0, 0), 0)), "")</f>
        <v/>
      </c>
      <c r="B34" s="113" t="str">
        <f t="shared" si="0"/>
        <v/>
      </c>
    </row>
    <row r="35" spans="1:5" x14ac:dyDescent="0.25">
      <c r="A35" s="113" t="str">
        <f>IFERROR(INDEX('Competition Data'!$A$2:$A$2996, MATCH(0, INDEX(COUNTIF($A$2:A34, 'Competition Data'!$A$2:$A$2996), 0, 0), 0)), "")</f>
        <v/>
      </c>
      <c r="B35" s="113" t="str">
        <f t="shared" si="0"/>
        <v/>
      </c>
    </row>
    <row r="36" spans="1:5" x14ac:dyDescent="0.25">
      <c r="A36" s="113" t="str">
        <f>IFERROR(INDEX('Competition Data'!$A$2:$A$2996, MATCH(0, INDEX(COUNTIF($A$2:A35, 'Competition Data'!$A$2:$A$2996), 0, 0), 0)), "")</f>
        <v/>
      </c>
      <c r="B36" s="113" t="str">
        <f t="shared" si="0"/>
        <v/>
      </c>
    </row>
    <row r="37" spans="1:5" x14ac:dyDescent="0.25">
      <c r="A37" s="113" t="str">
        <f>IFERROR(INDEX('Competition Data'!$A$2:$A$2996, MATCH(0, INDEX(COUNTIF($A$2:A36, 'Competition Data'!$A$2:$A$2996), 0, 0), 0)), "")</f>
        <v/>
      </c>
      <c r="B37" s="113" t="str">
        <f t="shared" si="0"/>
        <v/>
      </c>
      <c r="E37" s="111">
        <f>IF(A37="",F38,A37)</f>
        <v>0</v>
      </c>
    </row>
    <row r="38" spans="1:5" x14ac:dyDescent="0.25">
      <c r="A38" s="113" t="str">
        <f>IFERROR(INDEX('Competition Data'!$A$2:$A$2996, MATCH(0, INDEX(COUNTIF($A$2:A37, 'Competition Data'!$A$2:$A$2996), 0, 0), 0)), "")</f>
        <v/>
      </c>
      <c r="B38" s="113" t="str">
        <f t="shared" si="0"/>
        <v/>
      </c>
    </row>
    <row r="39" spans="1:5" x14ac:dyDescent="0.25">
      <c r="A39" s="113" t="str">
        <f>IFERROR(INDEX('Competition Data'!$A$2:$A$2996, MATCH(0, INDEX(COUNTIF($A$2:A38, 'Competition Data'!$A$2:$A$2996), 0, 0), 0)), "")</f>
        <v/>
      </c>
      <c r="B39" s="113" t="str">
        <f t="shared" si="0"/>
        <v/>
      </c>
    </row>
    <row r="40" spans="1:5" x14ac:dyDescent="0.25">
      <c r="A40" s="113" t="str">
        <f>IFERROR(INDEX('Competition Data'!$A$2:$A$2996, MATCH(0, INDEX(COUNTIF($A$2:A39, 'Competition Data'!$A$2:$A$2996), 0, 0), 0)), "")</f>
        <v/>
      </c>
      <c r="B40" s="113" t="str">
        <f t="shared" si="0"/>
        <v/>
      </c>
    </row>
    <row r="41" spans="1:5" x14ac:dyDescent="0.25">
      <c r="A41" s="113" t="str">
        <f>IFERROR(INDEX('Competition Data'!$A$2:$A$2996, MATCH(0, INDEX(COUNTIF($A$2:A40, 'Competition Data'!$A$2:$A$2996), 0, 0), 0)), "")</f>
        <v/>
      </c>
      <c r="B41" s="113" t="str">
        <f t="shared" si="0"/>
        <v/>
      </c>
    </row>
    <row r="42" spans="1:5" x14ac:dyDescent="0.25">
      <c r="A42" s="113" t="str">
        <f>IFERROR(INDEX('Competition Data'!$A$2:$A$2996, MATCH(0, INDEX(COUNTIF($A$2:A41, 'Competition Data'!$A$2:$A$2996), 0, 0), 0)), "")</f>
        <v/>
      </c>
      <c r="B42" s="113" t="str">
        <f t="shared" si="0"/>
        <v/>
      </c>
    </row>
    <row r="43" spans="1:5" x14ac:dyDescent="0.25">
      <c r="A43" s="113" t="str">
        <f>IFERROR(INDEX('Competition Data'!$A$2:$A$2996, MATCH(0, INDEX(COUNTIF($A$2:A42, 'Competition Data'!$A$2:$A$2996), 0, 0), 0)), "")</f>
        <v/>
      </c>
      <c r="B43" s="113" t="str">
        <f t="shared" si="0"/>
        <v/>
      </c>
    </row>
    <row r="44" spans="1:5" x14ac:dyDescent="0.25">
      <c r="A44" s="113" t="str">
        <f>IFERROR(INDEX('Competition Data'!$A$2:$A$2996, MATCH(0, INDEX(COUNTIF($A$2:A43, 'Competition Data'!$A$2:$A$2996), 0, 0), 0)), "")</f>
        <v/>
      </c>
      <c r="B44" s="113" t="str">
        <f t="shared" si="0"/>
        <v/>
      </c>
    </row>
    <row r="45" spans="1:5" x14ac:dyDescent="0.25">
      <c r="A45" s="113" t="str">
        <f>IFERROR(INDEX('Competition Data'!$A$2:$A$2996, MATCH(0, INDEX(COUNTIF($A$2:A44, 'Competition Data'!$A$2:$A$2996), 0, 0), 0)), "")</f>
        <v/>
      </c>
      <c r="B45" s="113" t="str">
        <f t="shared" si="0"/>
        <v/>
      </c>
    </row>
    <row r="46" spans="1:5" x14ac:dyDescent="0.25">
      <c r="A46" s="113" t="str">
        <f>IFERROR(INDEX('Competition Data'!$A$2:$A$2996, MATCH(0, INDEX(COUNTIF($A$2:A45, 'Competition Data'!$A$2:$A$2996), 0, 0), 0)), "")</f>
        <v/>
      </c>
      <c r="B46" s="113" t="str">
        <f t="shared" si="0"/>
        <v/>
      </c>
    </row>
    <row r="47" spans="1:5" x14ac:dyDescent="0.25">
      <c r="A47" s="113" t="str">
        <f>IFERROR(INDEX('Competition Data'!$A$2:$A$2996, MATCH(0, INDEX(COUNTIF($A$2:A46, 'Competition Data'!$A$2:$A$2996), 0, 0), 0)), "")</f>
        <v/>
      </c>
      <c r="B47" s="113" t="str">
        <f t="shared" si="0"/>
        <v/>
      </c>
    </row>
    <row r="48" spans="1:5" x14ac:dyDescent="0.25">
      <c r="A48" s="113" t="str">
        <f>IFERROR(INDEX('Competition Data'!$A$2:$A$2996, MATCH(0, INDEX(COUNTIF($A$2:A47, 'Competition Data'!$A$2:$A$2996), 0, 0), 0)), "")</f>
        <v/>
      </c>
      <c r="B48" s="113" t="str">
        <f t="shared" si="0"/>
        <v/>
      </c>
    </row>
    <row r="49" spans="1:2" x14ac:dyDescent="0.25">
      <c r="A49" s="113" t="str">
        <f>IFERROR(INDEX('Competition Data'!$A$2:$A$2996, MATCH(0, INDEX(COUNTIF($A$2:A48, 'Competition Data'!$A$2:$A$2996), 0, 0), 0)), "")</f>
        <v/>
      </c>
      <c r="B49" s="113" t="str">
        <f t="shared" si="0"/>
        <v/>
      </c>
    </row>
    <row r="50" spans="1:2" x14ac:dyDescent="0.25">
      <c r="A50" s="113" t="str">
        <f>IFERROR(INDEX('Competition Data'!$A$2:$A$2996, MATCH(0, INDEX(COUNTIF($A$2:A49, 'Competition Data'!$A$2:$A$2996), 0, 0), 0)), "")</f>
        <v/>
      </c>
      <c r="B50" s="113" t="str">
        <f t="shared" si="0"/>
        <v/>
      </c>
    </row>
    <row r="51" spans="1:2" x14ac:dyDescent="0.25">
      <c r="A51" s="113" t="str">
        <f>IFERROR(INDEX('Competition Data'!$A$2:$A$2996, MATCH(0, INDEX(COUNTIF($A$2:A50, 'Competition Data'!$A$2:$A$2996), 0, 0), 0)), "")</f>
        <v/>
      </c>
      <c r="B51" s="113" t="str">
        <f t="shared" si="0"/>
        <v/>
      </c>
    </row>
    <row r="52" spans="1:2" x14ac:dyDescent="0.25">
      <c r="A52" s="113" t="str">
        <f>IFERROR(INDEX('Competition Data'!$A$2:$A$2996, MATCH(0, INDEX(COUNTIF($A$2:A51, 'Competition Data'!$A$2:$A$2996), 0, 0), 0)), "")</f>
        <v/>
      </c>
      <c r="B52" s="113" t="str">
        <f t="shared" si="0"/>
        <v/>
      </c>
    </row>
    <row r="53" spans="1:2" x14ac:dyDescent="0.25">
      <c r="A53" s="113" t="str">
        <f>IFERROR(INDEX('Competition Data'!$A$2:$A$2996, MATCH(0, INDEX(COUNTIF($A$2:A52, 'Competition Data'!$A$2:$A$2996), 0, 0), 0)), "")</f>
        <v/>
      </c>
      <c r="B53" s="113" t="str">
        <f t="shared" si="0"/>
        <v/>
      </c>
    </row>
    <row r="54" spans="1:2" x14ac:dyDescent="0.25">
      <c r="A54" s="113" t="str">
        <f>IFERROR(INDEX('Competition Data'!$A$2:$A$2996, MATCH(0, INDEX(COUNTIF($A$2:A53, 'Competition Data'!$A$2:$A$2996), 0, 0), 0)), "")</f>
        <v/>
      </c>
      <c r="B54" s="113"/>
    </row>
    <row r="55" spans="1:2" x14ac:dyDescent="0.25">
      <c r="A55" s="113" t="str">
        <f>IFERROR(INDEX('Competition Data'!$A$2:$A$2996, MATCH(0, INDEX(COUNTIF($A$2:A54, 'Competition Data'!$A$2:$A$2996), 0, 0), 0)), "")</f>
        <v/>
      </c>
      <c r="B55" s="113"/>
    </row>
    <row r="56" spans="1:2" x14ac:dyDescent="0.25">
      <c r="A56" s="113" t="str">
        <f>IFERROR(INDEX('Competition Data'!$A$2:$A$2996, MATCH(0, INDEX(COUNTIF($A$2:A55, 'Competition Data'!$A$2:$A$2996), 0, 0), 0)), "")</f>
        <v/>
      </c>
      <c r="B56" s="113"/>
    </row>
    <row r="57" spans="1:2" x14ac:dyDescent="0.25">
      <c r="A57" s="113" t="str">
        <f>IFERROR(INDEX('Competition Data'!$A$2:$A$2996, MATCH(0, INDEX(COUNTIF($A$2:A56, 'Competition Data'!$A$2:$A$2996), 0, 0), 0)), "")</f>
        <v/>
      </c>
      <c r="B57" s="113"/>
    </row>
    <row r="58" spans="1:2" x14ac:dyDescent="0.25">
      <c r="A58" s="113" t="str">
        <f>IFERROR(INDEX('Competition Data'!$A$2:$A$2996, MATCH(0, INDEX(COUNTIF($A$2:A57, 'Competition Data'!$A$2:$A$2996), 0, 0), 0)), "")</f>
        <v/>
      </c>
      <c r="B58" s="113"/>
    </row>
    <row r="59" spans="1:2" x14ac:dyDescent="0.25">
      <c r="A59" s="113" t="str">
        <f>IFERROR(INDEX('Competition Data'!$A$2:$A$2996, MATCH(0, INDEX(COUNTIF($A$2:A58, 'Competition Data'!$A$2:$A$2996), 0, 0), 0)), "")</f>
        <v/>
      </c>
      <c r="B59" s="113"/>
    </row>
    <row r="60" spans="1:2" x14ac:dyDescent="0.25">
      <c r="A60" s="113" t="str">
        <f>IFERROR(INDEX('Competition Data'!$A$2:$A$2996, MATCH(0, INDEX(COUNTIF($A$2:A59, 'Competition Data'!$A$2:$A$2996), 0, 0), 0)), "")</f>
        <v/>
      </c>
      <c r="B60" s="113"/>
    </row>
    <row r="61" spans="1:2" x14ac:dyDescent="0.25">
      <c r="A61" s="113" t="str">
        <f>IFERROR(INDEX('Competition Data'!$A$2:$A$2996, MATCH(0, INDEX(COUNTIF($A$2:A60, 'Competition Data'!$A$2:$A$2996), 0, 0), 0)), "")</f>
        <v/>
      </c>
      <c r="B61" s="113"/>
    </row>
    <row r="62" spans="1:2" x14ac:dyDescent="0.25">
      <c r="A62" s="113" t="str">
        <f>IFERROR(INDEX('Competition Data'!$A$2:$A$2996, MATCH(0, INDEX(COUNTIF($A$2:A61, 'Competition Data'!$A$2:$A$2996), 0, 0), 0)), "")</f>
        <v/>
      </c>
      <c r="B62" s="113"/>
    </row>
    <row r="63" spans="1:2" x14ac:dyDescent="0.25">
      <c r="A63" s="113" t="str">
        <f>IFERROR(INDEX('Competition Data'!$A$2:$A$2996, MATCH(0, INDEX(COUNTIF($A$2:A62, 'Competition Data'!$A$2:$A$2996), 0, 0), 0)), "")</f>
        <v/>
      </c>
      <c r="B63" s="113"/>
    </row>
    <row r="64" spans="1:2" x14ac:dyDescent="0.25">
      <c r="A64" s="113" t="str">
        <f>IFERROR(INDEX('Competition Data'!$A$2:$A$2996, MATCH(0, INDEX(COUNTIF($A$2:A63, 'Competition Data'!$A$2:$A$2996), 0, 0), 0)), "")</f>
        <v/>
      </c>
      <c r="B64" s="113"/>
    </row>
    <row r="65" spans="1:2" x14ac:dyDescent="0.25">
      <c r="A65" s="113" t="str">
        <f>IFERROR(INDEX('Competition Data'!$A$2:$A$2996, MATCH(0, INDEX(COUNTIF($A$2:A64, 'Competition Data'!$A$2:$A$2996), 0, 0), 0)), "")</f>
        <v/>
      </c>
      <c r="B65" s="113"/>
    </row>
    <row r="66" spans="1:2" x14ac:dyDescent="0.25">
      <c r="A66" s="113" t="str">
        <f>IFERROR(INDEX('Competition Data'!$A$2:$A$2996, MATCH(0, INDEX(COUNTIF($A$2:A65, 'Competition Data'!$A$2:$A$2996), 0, 0), 0)), "")</f>
        <v/>
      </c>
      <c r="B66" s="113"/>
    </row>
    <row r="67" spans="1:2" x14ac:dyDescent="0.25">
      <c r="A67" s="113" t="str">
        <f>IFERROR(INDEX('Competition Data'!$A$2:$A$2996, MATCH(0, INDEX(COUNTIF($A$2:A66, 'Competition Data'!$A$2:$A$2996), 0, 0), 0)), "")</f>
        <v/>
      </c>
      <c r="B67" s="113"/>
    </row>
    <row r="68" spans="1:2" x14ac:dyDescent="0.25">
      <c r="A68" s="113" t="str">
        <f>IFERROR(INDEX('Competition Data'!$A$2:$A$2996, MATCH(0, INDEX(COUNTIF($A$2:A67, 'Competition Data'!$A$2:$A$2996), 0, 0), 0)), "")</f>
        <v/>
      </c>
      <c r="B68" s="113"/>
    </row>
    <row r="69" spans="1:2" x14ac:dyDescent="0.25">
      <c r="A69" s="113" t="str">
        <f>IFERROR(INDEX('Competition Data'!$A$2:$A$2996, MATCH(0, INDEX(COUNTIF($A$2:A68, 'Competition Data'!$A$2:$A$2996), 0, 0), 0)), "")</f>
        <v/>
      </c>
      <c r="B69" s="113"/>
    </row>
    <row r="70" spans="1:2" x14ac:dyDescent="0.25">
      <c r="A70" s="113" t="str">
        <f>IFERROR(INDEX('Competition Data'!$A$2:$A$2996, MATCH(0, INDEX(COUNTIF($A$2:A69, 'Competition Data'!$A$2:$A$2996), 0, 0), 0)), "")</f>
        <v/>
      </c>
      <c r="B70" s="113"/>
    </row>
    <row r="71" spans="1:2" x14ac:dyDescent="0.25">
      <c r="A71" s="113" t="str">
        <f>IFERROR(INDEX('Competition Data'!$A$2:$A$2996, MATCH(0, INDEX(COUNTIF($A$2:A70, 'Competition Data'!$A$2:$A$2996), 0, 0), 0)), "")</f>
        <v/>
      </c>
      <c r="B71" s="113"/>
    </row>
  </sheetData>
  <autoFilter ref="A2:A32" xr:uid="{CDDDF5C1-F069-4BE3-8353-BCF7119F5D66}">
    <sortState xmlns:xlrd2="http://schemas.microsoft.com/office/spreadsheetml/2017/richdata2" ref="A3:A32">
      <sortCondition ref="A2"/>
    </sortState>
  </autoFilter>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970-4BDF-4EAA-B324-95E07A4E3485}">
  <dimension ref="A1:J282"/>
  <sheetViews>
    <sheetView workbookViewId="0">
      <selection activeCell="C31" sqref="C31"/>
    </sheetView>
  </sheetViews>
  <sheetFormatPr defaultRowHeight="15" x14ac:dyDescent="0.25"/>
  <cols>
    <col min="1" max="1" width="35" customWidth="1"/>
    <col min="2" max="2" width="28.140625" style="101" customWidth="1"/>
    <col min="3" max="3" width="15.7109375" style="101" bestFit="1" customWidth="1"/>
    <col min="4" max="4" width="30.140625" style="101" customWidth="1"/>
    <col min="5" max="5" width="16.7109375" style="101" bestFit="1" customWidth="1"/>
    <col min="6" max="6" width="21.85546875" style="101" bestFit="1" customWidth="1"/>
    <col min="7" max="7" width="11" bestFit="1" customWidth="1"/>
    <col min="8" max="8" width="11.140625" bestFit="1" customWidth="1"/>
    <col min="9" max="9" width="17.28515625" bestFit="1" customWidth="1"/>
    <col min="10" max="10" width="24.7109375" customWidth="1"/>
  </cols>
  <sheetData>
    <row r="1" spans="1:10" x14ac:dyDescent="0.25">
      <c r="A1" s="21" t="s">
        <v>48</v>
      </c>
      <c r="B1" s="101" t="s">
        <v>1</v>
      </c>
      <c r="C1" s="101" t="s">
        <v>0</v>
      </c>
      <c r="D1" s="101" t="s">
        <v>45</v>
      </c>
      <c r="E1" s="101" t="s">
        <v>2</v>
      </c>
      <c r="F1" s="101" t="s">
        <v>3</v>
      </c>
      <c r="G1" t="s">
        <v>6</v>
      </c>
      <c r="H1" t="s">
        <v>4</v>
      </c>
      <c r="I1" t="s">
        <v>7</v>
      </c>
    </row>
    <row r="2" spans="1:10" x14ac:dyDescent="0.25">
      <c r="A2" t="str">
        <f>CONCATENATE(B2,D2,E2)</f>
        <v>AlstonFY25Operational Utilisation</v>
      </c>
      <c r="B2" s="102" t="str">
        <f>IF(ISBLANK('Competition Data'!A2),"",'Competition Data'!A2)</f>
        <v>Alston</v>
      </c>
      <c r="C2" s="101" t="str">
        <f>IF(ISBLANK('Competition Data'!H2),"",'Competition Data'!H2)</f>
        <v/>
      </c>
      <c r="D2" s="101" t="str">
        <f>IF(ISBLANK('Competition Data'!B2),"",'Competition Data'!B2)</f>
        <v>FY25</v>
      </c>
      <c r="E2" s="101" t="str">
        <f>IF(ISBLANK('Competition Data'!C2),"",'Competition Data'!C2)</f>
        <v>Operational Utilisation</v>
      </c>
      <c r="F2" s="101">
        <f>IF(ISBLANK('Competition Data'!G2),"",'Competition Data'!G2)</f>
        <v>29720</v>
      </c>
      <c r="G2">
        <f>IF(ISBLANK('Competition Data'!D2),"",'Competition Data'!D2)</f>
        <v>100</v>
      </c>
      <c r="H2">
        <f>IF(ISBLANK('Competition Data'!E2),"",'Competition Data'!E2)</f>
        <v>0</v>
      </c>
      <c r="I2">
        <f>IF(ISBLANK('Competition Data'!F2),"",'Competition Data'!F2)</f>
        <v>1.5</v>
      </c>
      <c r="J2" t="str">
        <f>CONCATENATE(B2," (",E2,")")</f>
        <v>Alston (Operational Utilisation)</v>
      </c>
    </row>
    <row r="3" spans="1:10" x14ac:dyDescent="0.25">
      <c r="A3" t="str">
        <f t="shared" ref="A3:A66" si="0">CONCATENATE(B3,D3,E3)</f>
        <v>AlstonFY26Operational Utilisation</v>
      </c>
      <c r="B3" s="102" t="str">
        <f>IF(ISBLANK('Competition Data'!A3),"",'Competition Data'!A3)</f>
        <v>Alston</v>
      </c>
      <c r="C3" s="101" t="str">
        <f>IF(ISBLANK('Competition Data'!H3),"",'Competition Data'!H3)</f>
        <v/>
      </c>
      <c r="D3" s="101" t="str">
        <f>IF(ISBLANK('Competition Data'!B3),"",'Competition Data'!B3)</f>
        <v>FY26</v>
      </c>
      <c r="E3" s="101" t="str">
        <f>IF(ISBLANK('Competition Data'!C3),"",'Competition Data'!C3)</f>
        <v>Operational Utilisation</v>
      </c>
      <c r="F3" s="101">
        <f>IF(ISBLANK('Competition Data'!G3),"",'Competition Data'!G3)</f>
        <v>29720</v>
      </c>
      <c r="G3">
        <f>IF(ISBLANK('Competition Data'!D3),"",'Competition Data'!D3)</f>
        <v>100</v>
      </c>
      <c r="H3">
        <f>IF(ISBLANK('Competition Data'!E3),"",'Competition Data'!E3)</f>
        <v>0</v>
      </c>
      <c r="I3">
        <f>IF(ISBLANK('Competition Data'!F3),"",'Competition Data'!F3)</f>
        <v>1.5</v>
      </c>
      <c r="J3" t="str">
        <f t="shared" ref="J3:J66" si="1">CONCATENATE(B3," (",E3,")")</f>
        <v>Alston (Operational Utilisation)</v>
      </c>
    </row>
    <row r="4" spans="1:10" x14ac:dyDescent="0.25">
      <c r="A4" t="str">
        <f t="shared" si="0"/>
        <v>AlstonFY27Operational Utilisation</v>
      </c>
      <c r="B4" s="102" t="str">
        <f>IF(ISBLANK('Competition Data'!A4),"",'Competition Data'!A4)</f>
        <v>Alston</v>
      </c>
      <c r="C4" s="101" t="str">
        <f>IF(ISBLANK('Competition Data'!H4),"",'Competition Data'!H4)</f>
        <v/>
      </c>
      <c r="D4" s="101" t="str">
        <f>IF(ISBLANK('Competition Data'!B4),"",'Competition Data'!B4)</f>
        <v>FY27</v>
      </c>
      <c r="E4" s="101" t="str">
        <f>IF(ISBLANK('Competition Data'!C4),"",'Competition Data'!C4)</f>
        <v>Operational Utilisation</v>
      </c>
      <c r="F4" s="101">
        <f>IF(ISBLANK('Competition Data'!G4),"",'Competition Data'!G4)</f>
        <v>29720</v>
      </c>
      <c r="G4">
        <f>IF(ISBLANK('Competition Data'!D4),"",'Competition Data'!D4)</f>
        <v>100</v>
      </c>
      <c r="H4">
        <f>IF(ISBLANK('Competition Data'!E4),"",'Competition Data'!E4)</f>
        <v>0</v>
      </c>
      <c r="I4">
        <f>IF(ISBLANK('Competition Data'!F4),"",'Competition Data'!F4)</f>
        <v>1.5</v>
      </c>
      <c r="J4" t="str">
        <f t="shared" si="1"/>
        <v>Alston (Operational Utilisation)</v>
      </c>
    </row>
    <row r="5" spans="1:10" x14ac:dyDescent="0.25">
      <c r="A5" t="str">
        <f t="shared" si="0"/>
        <v>AlstonFY28Operational Utilisation</v>
      </c>
      <c r="B5" s="102" t="str">
        <f>IF(ISBLANK('Competition Data'!A5),"",'Competition Data'!A5)</f>
        <v>Alston</v>
      </c>
      <c r="C5" s="101" t="str">
        <f>IF(ISBLANK('Competition Data'!H5),"",'Competition Data'!H5)</f>
        <v/>
      </c>
      <c r="D5" s="101" t="str">
        <f>IF(ISBLANK('Competition Data'!B5),"",'Competition Data'!B5)</f>
        <v>FY28</v>
      </c>
      <c r="E5" s="101" t="str">
        <f>IF(ISBLANK('Competition Data'!C5),"",'Competition Data'!C5)</f>
        <v>Operational Utilisation</v>
      </c>
      <c r="F5" s="101">
        <f>IF(ISBLANK('Competition Data'!G5),"",'Competition Data'!G5)</f>
        <v>29720</v>
      </c>
      <c r="G5">
        <f>IF(ISBLANK('Competition Data'!D5),"",'Competition Data'!D5)</f>
        <v>100</v>
      </c>
      <c r="H5">
        <f>IF(ISBLANK('Competition Data'!E5),"",'Competition Data'!E5)</f>
        <v>0</v>
      </c>
      <c r="I5">
        <f>IF(ISBLANK('Competition Data'!F5),"",'Competition Data'!F5)</f>
        <v>1.5</v>
      </c>
      <c r="J5" t="str">
        <f t="shared" si="1"/>
        <v>Alston (Operational Utilisation)</v>
      </c>
    </row>
    <row r="6" spans="1:10" x14ac:dyDescent="0.25">
      <c r="A6" t="str">
        <f t="shared" si="0"/>
        <v>ArdwickW24/25Operational Utilisation Variable Availability</v>
      </c>
      <c r="B6" s="102" t="str">
        <f>IF(ISBLANK('Competition Data'!A6),"",'Competition Data'!A6)</f>
        <v>Ardwick</v>
      </c>
      <c r="C6" s="101" t="str">
        <f>IF(ISBLANK('Competition Data'!H6),"",'Competition Data'!H6)</f>
        <v>ENWL-282</v>
      </c>
      <c r="D6" s="101" t="str">
        <f>IF(ISBLANK('Competition Data'!B6),"",'Competition Data'!B6)</f>
        <v>W24/25</v>
      </c>
      <c r="E6" s="101" t="str">
        <f>IF(ISBLANK('Competition Data'!C6),"",'Competition Data'!C6)</f>
        <v>Operational Utilisation Variable Availability</v>
      </c>
      <c r="F6" s="101">
        <f>IF(ISBLANK('Competition Data'!G6),"",'Competition Data'!G6)</f>
        <v>226903</v>
      </c>
      <c r="G6">
        <f>IF(ISBLANK('Competition Data'!D6),"",'Competition Data'!D6)</f>
        <v>48</v>
      </c>
      <c r="H6">
        <f>IF(ISBLANK('Competition Data'!E6),"",'Competition Data'!E6)</f>
        <v>54</v>
      </c>
      <c r="I6">
        <f>IF(ISBLANK('Competition Data'!F6),"",'Competition Data'!F6)</f>
        <v>0.7</v>
      </c>
      <c r="J6" t="str">
        <f t="shared" si="1"/>
        <v>Ardwick (Operational Utilisation Variable Availability)</v>
      </c>
    </row>
    <row r="7" spans="1:10" x14ac:dyDescent="0.25">
      <c r="A7" t="str">
        <f t="shared" si="0"/>
        <v>ArdwickW25/26Operational Utilisation Variable Availability</v>
      </c>
      <c r="B7" s="102" t="str">
        <f>IF(ISBLANK('Competition Data'!A7),"",'Competition Data'!A7)</f>
        <v>Ardwick</v>
      </c>
      <c r="C7" s="101" t="str">
        <f>IF(ISBLANK('Competition Data'!H7),"",'Competition Data'!H7)</f>
        <v>ENWL-282</v>
      </c>
      <c r="D7" s="101" t="str">
        <f>IF(ISBLANK('Competition Data'!B7),"",'Competition Data'!B7)</f>
        <v>W25/26</v>
      </c>
      <c r="E7" s="101" t="str">
        <f>IF(ISBLANK('Competition Data'!C7),"",'Competition Data'!C7)</f>
        <v>Operational Utilisation Variable Availability</v>
      </c>
      <c r="F7" s="101">
        <f>IF(ISBLANK('Competition Data'!G7),"",'Competition Data'!G7)</f>
        <v>226679</v>
      </c>
      <c r="G7">
        <f>IF(ISBLANK('Competition Data'!D7),"",'Competition Data'!D7)</f>
        <v>48</v>
      </c>
      <c r="H7">
        <f>IF(ISBLANK('Competition Data'!E7),"",'Competition Data'!E7)</f>
        <v>110</v>
      </c>
      <c r="I7">
        <f>IF(ISBLANK('Competition Data'!F7),"",'Competition Data'!F7)</f>
        <v>1</v>
      </c>
      <c r="J7" t="str">
        <f t="shared" si="1"/>
        <v>Ardwick (Operational Utilisation Variable Availability)</v>
      </c>
    </row>
    <row r="8" spans="1:10" x14ac:dyDescent="0.25">
      <c r="A8" t="str">
        <f t="shared" si="0"/>
        <v>ArdwickW26/27Operational Utilisation Variable Availability</v>
      </c>
      <c r="B8" s="102" t="str">
        <f>IF(ISBLANK('Competition Data'!A8),"",'Competition Data'!A8)</f>
        <v>Ardwick</v>
      </c>
      <c r="C8" s="101" t="str">
        <f>IF(ISBLANK('Competition Data'!H8),"",'Competition Data'!H8)</f>
        <v>ENWL-282</v>
      </c>
      <c r="D8" s="101" t="str">
        <f>IF(ISBLANK('Competition Data'!B8),"",'Competition Data'!B8)</f>
        <v>W26/27</v>
      </c>
      <c r="E8" s="101" t="str">
        <f>IF(ISBLANK('Competition Data'!C8),"",'Competition Data'!C8)</f>
        <v>Operational Utilisation Variable Availability</v>
      </c>
      <c r="F8" s="101">
        <f>IF(ISBLANK('Competition Data'!G8),"",'Competition Data'!G8)</f>
        <v>226039</v>
      </c>
      <c r="G8">
        <f>IF(ISBLANK('Competition Data'!D8),"",'Competition Data'!D8)</f>
        <v>48</v>
      </c>
      <c r="H8">
        <f>IF(ISBLANK('Competition Data'!E8),"",'Competition Data'!E8)</f>
        <v>270</v>
      </c>
      <c r="I8">
        <f>IF(ISBLANK('Competition Data'!F8),"",'Competition Data'!F8)</f>
        <v>1.46</v>
      </c>
      <c r="J8" t="str">
        <f t="shared" si="1"/>
        <v>Ardwick (Operational Utilisation Variable Availability)</v>
      </c>
    </row>
    <row r="9" spans="1:10" x14ac:dyDescent="0.25">
      <c r="A9" t="str">
        <f t="shared" si="0"/>
        <v>ArdwickW27/28Operational Utilisation Variable Availability</v>
      </c>
      <c r="B9" s="102" t="str">
        <f>IF(ISBLANK('Competition Data'!A9),"",'Competition Data'!A9)</f>
        <v>Ardwick</v>
      </c>
      <c r="C9" s="101" t="str">
        <f>IF(ISBLANK('Competition Data'!H9),"",'Competition Data'!H9)</f>
        <v>ENWL-282</v>
      </c>
      <c r="D9" s="101" t="str">
        <f>IF(ISBLANK('Competition Data'!B9),"",'Competition Data'!B9)</f>
        <v>W27/28</v>
      </c>
      <c r="E9" s="101" t="str">
        <f>IF(ISBLANK('Competition Data'!C9),"",'Competition Data'!C9)</f>
        <v>Operational Utilisation Variable Availability</v>
      </c>
      <c r="F9" s="101">
        <f>IF(ISBLANK('Competition Data'!G9),"",'Competition Data'!G9)</f>
        <v>225463</v>
      </c>
      <c r="G9">
        <f>IF(ISBLANK('Competition Data'!D9),"",'Competition Data'!D9)</f>
        <v>48</v>
      </c>
      <c r="H9">
        <f>IF(ISBLANK('Competition Data'!E9),"",'Competition Data'!E9)</f>
        <v>414</v>
      </c>
      <c r="I9">
        <f>IF(ISBLANK('Competition Data'!F9),"",'Competition Data'!F9)</f>
        <v>1.77</v>
      </c>
      <c r="J9" t="str">
        <f t="shared" si="1"/>
        <v>Ardwick (Operational Utilisation Variable Availability)</v>
      </c>
    </row>
    <row r="10" spans="1:10" x14ac:dyDescent="0.25">
      <c r="A10" t="str">
        <f t="shared" si="0"/>
        <v>Askerton CastleFY25Operational Utilisation</v>
      </c>
      <c r="B10" s="102" t="str">
        <f>IF(ISBLANK('Competition Data'!A10),"",'Competition Data'!A10)</f>
        <v>Askerton Castle</v>
      </c>
      <c r="C10" s="101" t="str">
        <f>IF(ISBLANK('Competition Data'!H10),"",'Competition Data'!H10)</f>
        <v/>
      </c>
      <c r="D10" s="101" t="str">
        <f>IF(ISBLANK('Competition Data'!B10),"",'Competition Data'!B10)</f>
        <v>FY25</v>
      </c>
      <c r="E10" s="101" t="str">
        <f>IF(ISBLANK('Competition Data'!C10),"",'Competition Data'!C10)</f>
        <v>Operational Utilisation</v>
      </c>
      <c r="F10" s="101">
        <f>IF(ISBLANK('Competition Data'!G10),"",'Competition Data'!G10)</f>
        <v>10410</v>
      </c>
      <c r="G10">
        <f>IF(ISBLANK('Competition Data'!D10),"",'Competition Data'!D10)</f>
        <v>100</v>
      </c>
      <c r="H10">
        <f>IF(ISBLANK('Competition Data'!E10),"",'Competition Data'!E10)</f>
        <v>0</v>
      </c>
      <c r="I10">
        <f>IF(ISBLANK('Competition Data'!F10),"",'Competition Data'!F10)</f>
        <v>1.3</v>
      </c>
      <c r="J10" t="str">
        <f t="shared" si="1"/>
        <v>Askerton Castle (Operational Utilisation)</v>
      </c>
    </row>
    <row r="11" spans="1:10" x14ac:dyDescent="0.25">
      <c r="A11" t="str">
        <f t="shared" si="0"/>
        <v>Askerton CastleFY26Operational Utilisation</v>
      </c>
      <c r="B11" s="102" t="str">
        <f>IF(ISBLANK('Competition Data'!A11),"",'Competition Data'!A11)</f>
        <v>Askerton Castle</v>
      </c>
      <c r="C11" s="101" t="str">
        <f>IF(ISBLANK('Competition Data'!H11),"",'Competition Data'!H11)</f>
        <v/>
      </c>
      <c r="D11" s="101" t="str">
        <f>IF(ISBLANK('Competition Data'!B11),"",'Competition Data'!B11)</f>
        <v>FY26</v>
      </c>
      <c r="E11" s="101" t="str">
        <f>IF(ISBLANK('Competition Data'!C11),"",'Competition Data'!C11)</f>
        <v>Operational Utilisation</v>
      </c>
      <c r="F11" s="101">
        <f>IF(ISBLANK('Competition Data'!G11),"",'Competition Data'!G11)</f>
        <v>10410</v>
      </c>
      <c r="G11">
        <f>IF(ISBLANK('Competition Data'!D11),"",'Competition Data'!D11)</f>
        <v>100</v>
      </c>
      <c r="H11">
        <f>IF(ISBLANK('Competition Data'!E11),"",'Competition Data'!E11)</f>
        <v>0</v>
      </c>
      <c r="I11">
        <f>IF(ISBLANK('Competition Data'!F11),"",'Competition Data'!F11)</f>
        <v>1.3</v>
      </c>
      <c r="J11" t="str">
        <f t="shared" si="1"/>
        <v>Askerton Castle (Operational Utilisation)</v>
      </c>
    </row>
    <row r="12" spans="1:10" x14ac:dyDescent="0.25">
      <c r="A12" t="str">
        <f t="shared" si="0"/>
        <v>Askerton CastleFY27Operational Utilisation</v>
      </c>
      <c r="B12" s="102" t="str">
        <f>IF(ISBLANK('Competition Data'!A12),"",'Competition Data'!A12)</f>
        <v>Askerton Castle</v>
      </c>
      <c r="C12" s="101" t="str">
        <f>IF(ISBLANK('Competition Data'!H12),"",'Competition Data'!H12)</f>
        <v/>
      </c>
      <c r="D12" s="101" t="str">
        <f>IF(ISBLANK('Competition Data'!B12),"",'Competition Data'!B12)</f>
        <v>FY27</v>
      </c>
      <c r="E12" s="101" t="str">
        <f>IF(ISBLANK('Competition Data'!C12),"",'Competition Data'!C12)</f>
        <v>Operational Utilisation</v>
      </c>
      <c r="F12" s="101">
        <f>IF(ISBLANK('Competition Data'!G12),"",'Competition Data'!G12)</f>
        <v>10410</v>
      </c>
      <c r="G12">
        <f>IF(ISBLANK('Competition Data'!D12),"",'Competition Data'!D12)</f>
        <v>100</v>
      </c>
      <c r="H12">
        <f>IF(ISBLANK('Competition Data'!E12),"",'Competition Data'!E12)</f>
        <v>0</v>
      </c>
      <c r="I12">
        <f>IF(ISBLANK('Competition Data'!F12),"",'Competition Data'!F12)</f>
        <v>1.3</v>
      </c>
      <c r="J12" t="str">
        <f t="shared" si="1"/>
        <v>Askerton Castle (Operational Utilisation)</v>
      </c>
    </row>
    <row r="13" spans="1:10" x14ac:dyDescent="0.25">
      <c r="A13" t="str">
        <f t="shared" si="0"/>
        <v>Askerton CastleFY28Operational Utilisation</v>
      </c>
      <c r="B13" s="102" t="str">
        <f>IF(ISBLANK('Competition Data'!A13),"",'Competition Data'!A13)</f>
        <v>Askerton Castle</v>
      </c>
      <c r="C13" s="101" t="str">
        <f>IF(ISBLANK('Competition Data'!H13),"",'Competition Data'!H13)</f>
        <v/>
      </c>
      <c r="D13" s="101" t="str">
        <f>IF(ISBLANK('Competition Data'!B13),"",'Competition Data'!B13)</f>
        <v>FY28</v>
      </c>
      <c r="E13" s="101" t="str">
        <f>IF(ISBLANK('Competition Data'!C13),"",'Competition Data'!C13)</f>
        <v>Operational Utilisation</v>
      </c>
      <c r="F13" s="101">
        <f>IF(ISBLANK('Competition Data'!G13),"",'Competition Data'!G13)</f>
        <v>10410</v>
      </c>
      <c r="G13">
        <f>IF(ISBLANK('Competition Data'!D13),"",'Competition Data'!D13)</f>
        <v>100</v>
      </c>
      <c r="H13">
        <f>IF(ISBLANK('Competition Data'!E13),"",'Competition Data'!E13)</f>
        <v>0</v>
      </c>
      <c r="I13">
        <f>IF(ISBLANK('Competition Data'!F13),"",'Competition Data'!F13)</f>
        <v>1.3</v>
      </c>
      <c r="J13" t="str">
        <f t="shared" si="1"/>
        <v>Askerton Castle (Operational Utilisation)</v>
      </c>
    </row>
    <row r="14" spans="1:10" x14ac:dyDescent="0.25">
      <c r="A14" t="str">
        <f t="shared" si="0"/>
        <v>BenthamFY25Operational Utilisation</v>
      </c>
      <c r="B14" s="102" t="str">
        <f>IF(ISBLANK('Competition Data'!A14),"",'Competition Data'!A14)</f>
        <v>Bentham</v>
      </c>
      <c r="C14" s="101" t="str">
        <f>IF(ISBLANK('Competition Data'!H14),"",'Competition Data'!H14)</f>
        <v/>
      </c>
      <c r="D14" s="101" t="str">
        <f>IF(ISBLANK('Competition Data'!B14),"",'Competition Data'!B14)</f>
        <v>FY25</v>
      </c>
      <c r="E14" s="101" t="str">
        <f>IF(ISBLANK('Competition Data'!C14),"",'Competition Data'!C14)</f>
        <v>Operational Utilisation</v>
      </c>
      <c r="F14" s="101">
        <f>IF(ISBLANK('Competition Data'!G14),"",'Competition Data'!G14)</f>
        <v>49759</v>
      </c>
      <c r="G14">
        <f>IF(ISBLANK('Competition Data'!D14),"",'Competition Data'!D14)</f>
        <v>100</v>
      </c>
      <c r="H14">
        <f>IF(ISBLANK('Competition Data'!E14),"",'Competition Data'!E14)</f>
        <v>0</v>
      </c>
      <c r="I14">
        <f>IF(ISBLANK('Competition Data'!F14),"",'Competition Data'!F14)</f>
        <v>4</v>
      </c>
      <c r="J14" t="str">
        <f t="shared" si="1"/>
        <v>Bentham (Operational Utilisation)</v>
      </c>
    </row>
    <row r="15" spans="1:10" x14ac:dyDescent="0.25">
      <c r="A15" t="str">
        <f t="shared" si="0"/>
        <v>BenthamFY26Operational Utilisation</v>
      </c>
      <c r="B15" s="102" t="str">
        <f>IF(ISBLANK('Competition Data'!A15),"",'Competition Data'!A15)</f>
        <v>Bentham</v>
      </c>
      <c r="C15" s="101" t="str">
        <f>IF(ISBLANK('Competition Data'!H15),"",'Competition Data'!H15)</f>
        <v/>
      </c>
      <c r="D15" s="101" t="str">
        <f>IF(ISBLANK('Competition Data'!B15),"",'Competition Data'!B15)</f>
        <v>FY26</v>
      </c>
      <c r="E15" s="101" t="str">
        <f>IF(ISBLANK('Competition Data'!C15),"",'Competition Data'!C15)</f>
        <v>Operational Utilisation</v>
      </c>
      <c r="F15" s="101">
        <f>IF(ISBLANK('Competition Data'!G15),"",'Competition Data'!G15)</f>
        <v>49759</v>
      </c>
      <c r="G15">
        <f>IF(ISBLANK('Competition Data'!D15),"",'Competition Data'!D15)</f>
        <v>100</v>
      </c>
      <c r="H15">
        <f>IF(ISBLANK('Competition Data'!E15),"",'Competition Data'!E15)</f>
        <v>0</v>
      </c>
      <c r="I15">
        <f>IF(ISBLANK('Competition Data'!F15),"",'Competition Data'!F15)</f>
        <v>4</v>
      </c>
      <c r="J15" t="str">
        <f t="shared" si="1"/>
        <v>Bentham (Operational Utilisation)</v>
      </c>
    </row>
    <row r="16" spans="1:10" x14ac:dyDescent="0.25">
      <c r="A16" t="str">
        <f t="shared" si="0"/>
        <v>BenthamFY27Operational Utilisation</v>
      </c>
      <c r="B16" s="102" t="str">
        <f>IF(ISBLANK('Competition Data'!A16),"",'Competition Data'!A16)</f>
        <v>Bentham</v>
      </c>
      <c r="C16" s="101" t="str">
        <f>IF(ISBLANK('Competition Data'!H16),"",'Competition Data'!H16)</f>
        <v/>
      </c>
      <c r="D16" s="101" t="str">
        <f>IF(ISBLANK('Competition Data'!B16),"",'Competition Data'!B16)</f>
        <v>FY27</v>
      </c>
      <c r="E16" s="101" t="str">
        <f>IF(ISBLANK('Competition Data'!C16),"",'Competition Data'!C16)</f>
        <v>Operational Utilisation</v>
      </c>
      <c r="F16" s="101">
        <f>IF(ISBLANK('Competition Data'!G16),"",'Competition Data'!G16)</f>
        <v>49759</v>
      </c>
      <c r="G16">
        <f>IF(ISBLANK('Competition Data'!D16),"",'Competition Data'!D16)</f>
        <v>100</v>
      </c>
      <c r="H16">
        <f>IF(ISBLANK('Competition Data'!E16),"",'Competition Data'!E16)</f>
        <v>0</v>
      </c>
      <c r="I16">
        <f>IF(ISBLANK('Competition Data'!F16),"",'Competition Data'!F16)</f>
        <v>4</v>
      </c>
      <c r="J16" t="str">
        <f t="shared" si="1"/>
        <v>Bentham (Operational Utilisation)</v>
      </c>
    </row>
    <row r="17" spans="1:10" x14ac:dyDescent="0.25">
      <c r="A17" t="str">
        <f t="shared" si="0"/>
        <v>BenthamFY28Operational Utilisation</v>
      </c>
      <c r="B17" s="102" t="str">
        <f>IF(ISBLANK('Competition Data'!A17),"",'Competition Data'!A17)</f>
        <v>Bentham</v>
      </c>
      <c r="C17" s="101" t="str">
        <f>IF(ISBLANK('Competition Data'!H17),"",'Competition Data'!H17)</f>
        <v/>
      </c>
      <c r="D17" s="101" t="str">
        <f>IF(ISBLANK('Competition Data'!B17),"",'Competition Data'!B17)</f>
        <v>FY28</v>
      </c>
      <c r="E17" s="101" t="str">
        <f>IF(ISBLANK('Competition Data'!C17),"",'Competition Data'!C17)</f>
        <v>Operational Utilisation</v>
      </c>
      <c r="F17" s="101">
        <f>IF(ISBLANK('Competition Data'!G17),"",'Competition Data'!G17)</f>
        <v>49759</v>
      </c>
      <c r="G17">
        <f>IF(ISBLANK('Competition Data'!D17),"",'Competition Data'!D17)</f>
        <v>100</v>
      </c>
      <c r="H17">
        <f>IF(ISBLANK('Competition Data'!E17),"",'Competition Data'!E17)</f>
        <v>0</v>
      </c>
      <c r="I17">
        <f>IF(ISBLANK('Competition Data'!F17),"",'Competition Data'!F17)</f>
        <v>4</v>
      </c>
      <c r="J17" t="str">
        <f t="shared" si="1"/>
        <v>Bentham (Operational Utilisation)</v>
      </c>
    </row>
    <row r="18" spans="1:10" x14ac:dyDescent="0.25">
      <c r="A18" t="str">
        <f t="shared" si="0"/>
        <v>Bolton By BowlandW25/26Operational Utilisation Variable Availability</v>
      </c>
      <c r="B18" s="102" t="str">
        <f>IF(ISBLANK('Competition Data'!A18),"",'Competition Data'!A18)</f>
        <v>Bolton By Bowland</v>
      </c>
      <c r="C18" s="101" t="str">
        <f>IF(ISBLANK('Competition Data'!H18),"",'Competition Data'!H18)</f>
        <v>ENWL-285</v>
      </c>
      <c r="D18" s="101" t="str">
        <f>IF(ISBLANK('Competition Data'!B18),"",'Competition Data'!B18)</f>
        <v>W25/26</v>
      </c>
      <c r="E18" s="101" t="str">
        <f>IF(ISBLANK('Competition Data'!C18),"",'Competition Data'!C18)</f>
        <v>Operational Utilisation Variable Availability</v>
      </c>
      <c r="F18" s="101">
        <f>IF(ISBLANK('Competition Data'!G18),"",'Competition Data'!G18)</f>
        <v>54537</v>
      </c>
      <c r="G18">
        <f>IF(ISBLANK('Competition Data'!D18),"",'Competition Data'!D18)</f>
        <v>24</v>
      </c>
      <c r="H18">
        <f>IF(ISBLANK('Competition Data'!E18),"",'Competition Data'!E18)</f>
        <v>24</v>
      </c>
      <c r="I18">
        <f>IF(ISBLANK('Competition Data'!F18),"",'Competition Data'!F18)</f>
        <v>0.22</v>
      </c>
      <c r="J18" t="str">
        <f t="shared" si="1"/>
        <v>Bolton By Bowland (Operational Utilisation Variable Availability)</v>
      </c>
    </row>
    <row r="19" spans="1:10" x14ac:dyDescent="0.25">
      <c r="A19" t="str">
        <f t="shared" si="0"/>
        <v>Bolton By BowlandW26/27Operational Utilisation Variable Availability</v>
      </c>
      <c r="B19" s="102" t="str">
        <f>IF(ISBLANK('Competition Data'!A19),"",'Competition Data'!A19)</f>
        <v>Bolton By Bowland</v>
      </c>
      <c r="C19" s="101" t="str">
        <f>IF(ISBLANK('Competition Data'!H19),"",'Competition Data'!H19)</f>
        <v>ENWL-285</v>
      </c>
      <c r="D19" s="101" t="str">
        <f>IF(ISBLANK('Competition Data'!B19),"",'Competition Data'!B19)</f>
        <v>W26/27</v>
      </c>
      <c r="E19" s="101" t="str">
        <f>IF(ISBLANK('Competition Data'!C19),"",'Competition Data'!C19)</f>
        <v>Operational Utilisation Variable Availability</v>
      </c>
      <c r="F19" s="101">
        <f>IF(ISBLANK('Competition Data'!G19),"",'Competition Data'!G19)</f>
        <v>54537</v>
      </c>
      <c r="G19">
        <f>IF(ISBLANK('Competition Data'!D19),"",'Competition Data'!D19)</f>
        <v>48</v>
      </c>
      <c r="H19">
        <f>IF(ISBLANK('Competition Data'!E19),"",'Competition Data'!E19)</f>
        <v>48</v>
      </c>
      <c r="I19">
        <f>IF(ISBLANK('Competition Data'!F19),"",'Competition Data'!F19)</f>
        <v>0.32</v>
      </c>
      <c r="J19" t="str">
        <f t="shared" si="1"/>
        <v>Bolton By Bowland (Operational Utilisation Variable Availability)</v>
      </c>
    </row>
    <row r="20" spans="1:10" x14ac:dyDescent="0.25">
      <c r="A20" t="str">
        <f t="shared" si="0"/>
        <v>Bolton By BowlandW27/28Operational Utilisation Variable Availability</v>
      </c>
      <c r="B20" s="102" t="str">
        <f>IF(ISBLANK('Competition Data'!A20),"",'Competition Data'!A20)</f>
        <v>Bolton By Bowland</v>
      </c>
      <c r="C20" s="101" t="str">
        <f>IF(ISBLANK('Competition Data'!H20),"",'Competition Data'!H20)</f>
        <v>ENWL-285</v>
      </c>
      <c r="D20" s="101" t="str">
        <f>IF(ISBLANK('Competition Data'!B20),"",'Competition Data'!B20)</f>
        <v>W27/28</v>
      </c>
      <c r="E20" s="101" t="str">
        <f>IF(ISBLANK('Competition Data'!C20),"",'Competition Data'!C20)</f>
        <v>Operational Utilisation Variable Availability</v>
      </c>
      <c r="F20" s="101">
        <f>IF(ISBLANK('Competition Data'!G20),"",'Competition Data'!G20)</f>
        <v>54537</v>
      </c>
      <c r="G20">
        <f>IF(ISBLANK('Competition Data'!D20),"",'Competition Data'!D20)</f>
        <v>48</v>
      </c>
      <c r="H20">
        <f>IF(ISBLANK('Competition Data'!E20),"",'Competition Data'!E20)</f>
        <v>67</v>
      </c>
      <c r="I20">
        <f>IF(ISBLANK('Competition Data'!F20),"",'Competition Data'!F20)</f>
        <v>0.41</v>
      </c>
      <c r="J20" t="str">
        <f t="shared" si="1"/>
        <v>Bolton By Bowland (Operational Utilisation Variable Availability)</v>
      </c>
    </row>
    <row r="21" spans="1:10" x14ac:dyDescent="0.25">
      <c r="A21" t="str">
        <f t="shared" si="0"/>
        <v>Bolton By BowlandFY25Operational Utilisation</v>
      </c>
      <c r="B21" s="102" t="str">
        <f>IF(ISBLANK('Competition Data'!A21),"",'Competition Data'!A21)</f>
        <v>Bolton By Bowland</v>
      </c>
      <c r="C21" s="101" t="str">
        <f>IF(ISBLANK('Competition Data'!H21),"",'Competition Data'!H21)</f>
        <v/>
      </c>
      <c r="D21" s="101" t="str">
        <f>IF(ISBLANK('Competition Data'!B21),"",'Competition Data'!B21)</f>
        <v>FY25</v>
      </c>
      <c r="E21" s="101" t="str">
        <f>IF(ISBLANK('Competition Data'!C21),"",'Competition Data'!C21)</f>
        <v>Operational Utilisation</v>
      </c>
      <c r="F21" s="101">
        <f>IF(ISBLANK('Competition Data'!G21),"",'Competition Data'!G21)</f>
        <v>22745</v>
      </c>
      <c r="G21">
        <f>IF(ISBLANK('Competition Data'!D21),"",'Competition Data'!D21)</f>
        <v>100</v>
      </c>
      <c r="H21">
        <f>IF(ISBLANK('Competition Data'!E21),"",'Competition Data'!E21)</f>
        <v>0</v>
      </c>
      <c r="I21">
        <f>IF(ISBLANK('Competition Data'!F21),"",'Competition Data'!F21)</f>
        <v>3</v>
      </c>
      <c r="J21" t="str">
        <f t="shared" si="1"/>
        <v>Bolton By Bowland (Operational Utilisation)</v>
      </c>
    </row>
    <row r="22" spans="1:10" x14ac:dyDescent="0.25">
      <c r="A22" t="str">
        <f t="shared" si="0"/>
        <v>Bolton By BowlandFY26Operational Utilisation</v>
      </c>
      <c r="B22" s="102" t="str">
        <f>IF(ISBLANK('Competition Data'!A22),"",'Competition Data'!A22)</f>
        <v>Bolton By Bowland</v>
      </c>
      <c r="C22" s="101" t="str">
        <f>IF(ISBLANK('Competition Data'!H22),"",'Competition Data'!H22)</f>
        <v/>
      </c>
      <c r="D22" s="101" t="str">
        <f>IF(ISBLANK('Competition Data'!B22),"",'Competition Data'!B22)</f>
        <v>FY26</v>
      </c>
      <c r="E22" s="101" t="str">
        <f>IF(ISBLANK('Competition Data'!C22),"",'Competition Data'!C22)</f>
        <v>Operational Utilisation</v>
      </c>
      <c r="F22" s="101">
        <f>IF(ISBLANK('Competition Data'!G22),"",'Competition Data'!G22)</f>
        <v>22745</v>
      </c>
      <c r="G22">
        <f>IF(ISBLANK('Competition Data'!D22),"",'Competition Data'!D22)</f>
        <v>100</v>
      </c>
      <c r="H22">
        <f>IF(ISBLANK('Competition Data'!E22),"",'Competition Data'!E22)</f>
        <v>0</v>
      </c>
      <c r="I22">
        <f>IF(ISBLANK('Competition Data'!F22),"",'Competition Data'!F22)</f>
        <v>3</v>
      </c>
      <c r="J22" t="str">
        <f t="shared" si="1"/>
        <v>Bolton By Bowland (Operational Utilisation)</v>
      </c>
    </row>
    <row r="23" spans="1:10" x14ac:dyDescent="0.25">
      <c r="A23" t="str">
        <f t="shared" si="0"/>
        <v>Bolton By BowlandFY27Operational Utilisation</v>
      </c>
      <c r="B23" s="102" t="str">
        <f>IF(ISBLANK('Competition Data'!A23),"",'Competition Data'!A23)</f>
        <v>Bolton By Bowland</v>
      </c>
      <c r="C23" s="101" t="str">
        <f>IF(ISBLANK('Competition Data'!H23),"",'Competition Data'!H23)</f>
        <v/>
      </c>
      <c r="D23" s="101" t="str">
        <f>IF(ISBLANK('Competition Data'!B23),"",'Competition Data'!B23)</f>
        <v>FY27</v>
      </c>
      <c r="E23" s="101" t="str">
        <f>IF(ISBLANK('Competition Data'!C23),"",'Competition Data'!C23)</f>
        <v>Operational Utilisation</v>
      </c>
      <c r="F23" s="101">
        <f>IF(ISBLANK('Competition Data'!G23),"",'Competition Data'!G23)</f>
        <v>22745</v>
      </c>
      <c r="G23">
        <f>IF(ISBLANK('Competition Data'!D23),"",'Competition Data'!D23)</f>
        <v>100</v>
      </c>
      <c r="H23">
        <f>IF(ISBLANK('Competition Data'!E23),"",'Competition Data'!E23)</f>
        <v>0</v>
      </c>
      <c r="I23">
        <f>IF(ISBLANK('Competition Data'!F23),"",'Competition Data'!F23)</f>
        <v>3</v>
      </c>
      <c r="J23" t="str">
        <f t="shared" si="1"/>
        <v>Bolton By Bowland (Operational Utilisation)</v>
      </c>
    </row>
    <row r="24" spans="1:10" x14ac:dyDescent="0.25">
      <c r="A24" t="str">
        <f t="shared" si="0"/>
        <v>Bolton By BowlandFY28Operational Utilisation</v>
      </c>
      <c r="B24" s="102" t="str">
        <f>IF(ISBLANK('Competition Data'!A24),"",'Competition Data'!A24)</f>
        <v>Bolton By Bowland</v>
      </c>
      <c r="C24" s="101" t="str">
        <f>IF(ISBLANK('Competition Data'!H24),"",'Competition Data'!H24)</f>
        <v/>
      </c>
      <c r="D24" s="101" t="str">
        <f>IF(ISBLANK('Competition Data'!B24),"",'Competition Data'!B24)</f>
        <v>FY28</v>
      </c>
      <c r="E24" s="101" t="str">
        <f>IF(ISBLANK('Competition Data'!C24),"",'Competition Data'!C24)</f>
        <v>Operational Utilisation</v>
      </c>
      <c r="F24" s="101">
        <f>IF(ISBLANK('Competition Data'!G24),"",'Competition Data'!G24)</f>
        <v>22745</v>
      </c>
      <c r="G24">
        <f>IF(ISBLANK('Competition Data'!D24),"",'Competition Data'!D24)</f>
        <v>100</v>
      </c>
      <c r="H24">
        <f>IF(ISBLANK('Competition Data'!E24),"",'Competition Data'!E24)</f>
        <v>0</v>
      </c>
      <c r="I24">
        <f>IF(ISBLANK('Competition Data'!F24),"",'Competition Data'!F24)</f>
        <v>3</v>
      </c>
      <c r="J24" t="str">
        <f t="shared" si="1"/>
        <v>Bolton By Bowland (Operational Utilisation)</v>
      </c>
    </row>
    <row r="25" spans="1:10" x14ac:dyDescent="0.25">
      <c r="A25" t="str">
        <f t="shared" si="0"/>
        <v>Catterall WaterworksFY25Operational Utilisation</v>
      </c>
      <c r="B25" s="102" t="str">
        <f>IF(ISBLANK('Competition Data'!A25),"",'Competition Data'!A25)</f>
        <v>Catterall Waterworks</v>
      </c>
      <c r="C25" s="101" t="str">
        <f>IF(ISBLANK('Competition Data'!H25),"",'Competition Data'!H25)</f>
        <v/>
      </c>
      <c r="D25" s="101" t="str">
        <f>IF(ISBLANK('Competition Data'!B25),"",'Competition Data'!B25)</f>
        <v>FY25</v>
      </c>
      <c r="E25" s="101" t="str">
        <f>IF(ISBLANK('Competition Data'!C25),"",'Competition Data'!C25)</f>
        <v>Operational Utilisation</v>
      </c>
      <c r="F25" s="101">
        <f>IF(ISBLANK('Competition Data'!G25),"",'Competition Data'!G25)</f>
        <v>14804</v>
      </c>
      <c r="G25">
        <f>IF(ISBLANK('Competition Data'!D25),"",'Competition Data'!D25)</f>
        <v>100</v>
      </c>
      <c r="H25">
        <f>IF(ISBLANK('Competition Data'!E25),"",'Competition Data'!E25)</f>
        <v>0</v>
      </c>
      <c r="I25">
        <f>IF(ISBLANK('Competition Data'!F25),"",'Competition Data'!F25)</f>
        <v>8.3000000000000007</v>
      </c>
      <c r="J25" t="str">
        <f t="shared" si="1"/>
        <v>Catterall Waterworks (Operational Utilisation)</v>
      </c>
    </row>
    <row r="26" spans="1:10" x14ac:dyDescent="0.25">
      <c r="A26" t="str">
        <f t="shared" si="0"/>
        <v>Catterall WaterworksFY26Operational Utilisation</v>
      </c>
      <c r="B26" s="102" t="str">
        <f>IF(ISBLANK('Competition Data'!A26),"",'Competition Data'!A26)</f>
        <v>Catterall Waterworks</v>
      </c>
      <c r="C26" s="101" t="str">
        <f>IF(ISBLANK('Competition Data'!H26),"",'Competition Data'!H26)</f>
        <v/>
      </c>
      <c r="D26" s="101" t="str">
        <f>IF(ISBLANK('Competition Data'!B26),"",'Competition Data'!B26)</f>
        <v>FY26</v>
      </c>
      <c r="E26" s="101" t="str">
        <f>IF(ISBLANK('Competition Data'!C26),"",'Competition Data'!C26)</f>
        <v>Operational Utilisation</v>
      </c>
      <c r="F26" s="101">
        <f>IF(ISBLANK('Competition Data'!G26),"",'Competition Data'!G26)</f>
        <v>14804</v>
      </c>
      <c r="G26">
        <f>IF(ISBLANK('Competition Data'!D26),"",'Competition Data'!D26)</f>
        <v>100</v>
      </c>
      <c r="H26">
        <f>IF(ISBLANK('Competition Data'!E26),"",'Competition Data'!E26)</f>
        <v>0</v>
      </c>
      <c r="I26">
        <f>IF(ISBLANK('Competition Data'!F26),"",'Competition Data'!F26)</f>
        <v>8.3000000000000007</v>
      </c>
      <c r="J26" t="str">
        <f t="shared" si="1"/>
        <v>Catterall Waterworks (Operational Utilisation)</v>
      </c>
    </row>
    <row r="27" spans="1:10" x14ac:dyDescent="0.25">
      <c r="A27" t="str">
        <f t="shared" si="0"/>
        <v>Catterall WaterworksFY27Operational Utilisation</v>
      </c>
      <c r="B27" s="102" t="str">
        <f>IF(ISBLANK('Competition Data'!A27),"",'Competition Data'!A27)</f>
        <v>Catterall Waterworks</v>
      </c>
      <c r="C27" s="101" t="str">
        <f>IF(ISBLANK('Competition Data'!H27),"",'Competition Data'!H27)</f>
        <v/>
      </c>
      <c r="D27" s="101" t="str">
        <f>IF(ISBLANK('Competition Data'!B27),"",'Competition Data'!B27)</f>
        <v>FY27</v>
      </c>
      <c r="E27" s="101" t="str">
        <f>IF(ISBLANK('Competition Data'!C27),"",'Competition Data'!C27)</f>
        <v>Operational Utilisation</v>
      </c>
      <c r="F27" s="101">
        <f>IF(ISBLANK('Competition Data'!G27),"",'Competition Data'!G27)</f>
        <v>14804</v>
      </c>
      <c r="G27">
        <f>IF(ISBLANK('Competition Data'!D27),"",'Competition Data'!D27)</f>
        <v>100</v>
      </c>
      <c r="H27">
        <f>IF(ISBLANK('Competition Data'!E27),"",'Competition Data'!E27)</f>
        <v>0</v>
      </c>
      <c r="I27">
        <f>IF(ISBLANK('Competition Data'!F27),"",'Competition Data'!F27)</f>
        <v>8.3000000000000007</v>
      </c>
      <c r="J27" t="str">
        <f t="shared" si="1"/>
        <v>Catterall Waterworks (Operational Utilisation)</v>
      </c>
    </row>
    <row r="28" spans="1:10" x14ac:dyDescent="0.25">
      <c r="A28" t="str">
        <f t="shared" si="0"/>
        <v>Catterall WaterworksFY28Operational Utilisation</v>
      </c>
      <c r="B28" s="102" t="str">
        <f>IF(ISBLANK('Competition Data'!A28),"",'Competition Data'!A28)</f>
        <v>Catterall Waterworks</v>
      </c>
      <c r="C28" s="101" t="str">
        <f>IF(ISBLANK('Competition Data'!H28),"",'Competition Data'!H28)</f>
        <v/>
      </c>
      <c r="D28" s="101" t="str">
        <f>IF(ISBLANK('Competition Data'!B28),"",'Competition Data'!B28)</f>
        <v>FY28</v>
      </c>
      <c r="E28" s="101" t="str">
        <f>IF(ISBLANK('Competition Data'!C28),"",'Competition Data'!C28)</f>
        <v>Operational Utilisation</v>
      </c>
      <c r="F28" s="101">
        <f>IF(ISBLANK('Competition Data'!G28),"",'Competition Data'!G28)</f>
        <v>14804</v>
      </c>
      <c r="G28">
        <f>IF(ISBLANK('Competition Data'!D28),"",'Competition Data'!D28)</f>
        <v>100</v>
      </c>
      <c r="H28">
        <f>IF(ISBLANK('Competition Data'!E28),"",'Competition Data'!E28)</f>
        <v>0</v>
      </c>
      <c r="I28">
        <f>IF(ISBLANK('Competition Data'!F28),"",'Competition Data'!F28)</f>
        <v>8.3000000000000007</v>
      </c>
      <c r="J28" t="str">
        <f t="shared" si="1"/>
        <v>Catterall Waterworks (Operational Utilisation)</v>
      </c>
    </row>
    <row r="29" spans="1:10" x14ac:dyDescent="0.25">
      <c r="A29" t="str">
        <f t="shared" si="0"/>
        <v>Catterall WaterworksW24/25Operational Utilisation Variable Availability</v>
      </c>
      <c r="B29" s="102" t="str">
        <f>IF(ISBLANK('Competition Data'!A29),"",'Competition Data'!A29)</f>
        <v>Catterall Waterworks</v>
      </c>
      <c r="C29" s="101" t="str">
        <f>IF(ISBLANK('Competition Data'!H29),"",'Competition Data'!H29)</f>
        <v/>
      </c>
      <c r="D29" s="101" t="str">
        <f>IF(ISBLANK('Competition Data'!B29),"",'Competition Data'!B29)</f>
        <v>W24/25</v>
      </c>
      <c r="E29" s="101" t="str">
        <f>IF(ISBLANK('Competition Data'!C29),"",'Competition Data'!C29)</f>
        <v>Operational Utilisation Variable Availability</v>
      </c>
      <c r="F29" s="101">
        <f>IF(ISBLANK('Competition Data'!G29),"",'Competition Data'!G29)</f>
        <v>83681</v>
      </c>
      <c r="G29">
        <f>IF(ISBLANK('Competition Data'!D29),"",'Competition Data'!D29)</f>
        <v>200</v>
      </c>
      <c r="H29">
        <f>IF(ISBLANK('Competition Data'!E29),"",'Competition Data'!E29)</f>
        <v>2878</v>
      </c>
      <c r="I29">
        <f>IF(ISBLANK('Competition Data'!F29),"",'Competition Data'!F29)</f>
        <v>3.18</v>
      </c>
      <c r="J29" t="str">
        <f t="shared" si="1"/>
        <v>Catterall Waterworks (Operational Utilisation Variable Availability)</v>
      </c>
    </row>
    <row r="30" spans="1:10" x14ac:dyDescent="0.25">
      <c r="A30" t="str">
        <f t="shared" si="0"/>
        <v>Catterall WaterworksS25Operational Utilisation Variable Availability</v>
      </c>
      <c r="B30" s="102" t="str">
        <f>IF(ISBLANK('Competition Data'!A30),"",'Competition Data'!A30)</f>
        <v>Catterall Waterworks</v>
      </c>
      <c r="C30" s="101" t="str">
        <f>IF(ISBLANK('Competition Data'!H30),"",'Competition Data'!H30)</f>
        <v/>
      </c>
      <c r="D30" s="101" t="str">
        <f>IF(ISBLANK('Competition Data'!B30),"",'Competition Data'!B30)</f>
        <v>S25</v>
      </c>
      <c r="E30" s="101" t="str">
        <f>IF(ISBLANK('Competition Data'!C30),"",'Competition Data'!C30)</f>
        <v>Operational Utilisation Variable Availability</v>
      </c>
      <c r="F30" s="101">
        <f>IF(ISBLANK('Competition Data'!G30),"",'Competition Data'!G30)</f>
        <v>42888</v>
      </c>
      <c r="G30">
        <f>IF(ISBLANK('Competition Data'!D30),"",'Competition Data'!D30)</f>
        <v>300</v>
      </c>
      <c r="H30">
        <f>IF(ISBLANK('Competition Data'!E30),"",'Competition Data'!E30)</f>
        <v>3266</v>
      </c>
      <c r="I30">
        <f>IF(ISBLANK('Competition Data'!F30),"",'Competition Data'!F30)</f>
        <v>3.48</v>
      </c>
      <c r="J30" t="str">
        <f t="shared" si="1"/>
        <v>Catterall Waterworks (Operational Utilisation Variable Availability)</v>
      </c>
    </row>
    <row r="31" spans="1:10" x14ac:dyDescent="0.25">
      <c r="A31" t="str">
        <f t="shared" si="0"/>
        <v>Catterall WaterworksW25/26Operational Utilisation Variable Availability</v>
      </c>
      <c r="B31" s="102" t="str">
        <f>IF(ISBLANK('Competition Data'!A31),"",'Competition Data'!A31)</f>
        <v>Catterall Waterworks</v>
      </c>
      <c r="C31" s="101" t="str">
        <f>IF(ISBLANK('Competition Data'!H31),"",'Competition Data'!H31)</f>
        <v/>
      </c>
      <c r="D31" s="101" t="str">
        <f>IF(ISBLANK('Competition Data'!B31),"",'Competition Data'!B31)</f>
        <v>W25/26</v>
      </c>
      <c r="E31" s="101" t="str">
        <f>IF(ISBLANK('Competition Data'!C31),"",'Competition Data'!C31)</f>
        <v>Operational Utilisation Variable Availability</v>
      </c>
      <c r="F31" s="101">
        <f>IF(ISBLANK('Competition Data'!G31),"",'Competition Data'!G31)</f>
        <v>40793</v>
      </c>
      <c r="G31">
        <f>IF(ISBLANK('Competition Data'!D31),"",'Competition Data'!D31)</f>
        <v>300</v>
      </c>
      <c r="H31">
        <f>IF(ISBLANK('Competition Data'!E31),"",'Competition Data'!E31)</f>
        <v>3562</v>
      </c>
      <c r="I31">
        <f>IF(ISBLANK('Competition Data'!F31),"",'Competition Data'!F31)</f>
        <v>3.31</v>
      </c>
      <c r="J31" t="str">
        <f t="shared" si="1"/>
        <v>Catterall Waterworks (Operational Utilisation Variable Availability)</v>
      </c>
    </row>
    <row r="32" spans="1:10" x14ac:dyDescent="0.25">
      <c r="A32" t="str">
        <f t="shared" si="0"/>
        <v>Catterall WaterworksS26Operational Utilisation Variable Availability</v>
      </c>
      <c r="B32" s="102" t="str">
        <f>IF(ISBLANK('Competition Data'!A32),"",'Competition Data'!A32)</f>
        <v>Catterall Waterworks</v>
      </c>
      <c r="C32" s="101" t="str">
        <f>IF(ISBLANK('Competition Data'!H32),"",'Competition Data'!H32)</f>
        <v/>
      </c>
      <c r="D32" s="101" t="str">
        <f>IF(ISBLANK('Competition Data'!B32),"",'Competition Data'!B32)</f>
        <v>S26</v>
      </c>
      <c r="E32" s="101" t="str">
        <f>IF(ISBLANK('Competition Data'!C32),"",'Competition Data'!C32)</f>
        <v>Operational Utilisation Variable Availability</v>
      </c>
      <c r="F32" s="101">
        <f>IF(ISBLANK('Competition Data'!G32),"",'Competition Data'!G32)</f>
        <v>42858</v>
      </c>
      <c r="G32">
        <f>IF(ISBLANK('Competition Data'!D32),"",'Competition Data'!D32)</f>
        <v>300</v>
      </c>
      <c r="H32">
        <f>IF(ISBLANK('Competition Data'!E32),"",'Competition Data'!E32)</f>
        <v>3368</v>
      </c>
      <c r="I32">
        <f>IF(ISBLANK('Competition Data'!F32),"",'Competition Data'!F32)</f>
        <v>3.58</v>
      </c>
      <c r="J32" t="str">
        <f t="shared" si="1"/>
        <v>Catterall Waterworks (Operational Utilisation Variable Availability)</v>
      </c>
    </row>
    <row r="33" spans="1:10" x14ac:dyDescent="0.25">
      <c r="A33" t="str">
        <f t="shared" si="0"/>
        <v>Catterall WaterworksW26/27Operational Utilisation Variable Availability</v>
      </c>
      <c r="B33" s="102" t="str">
        <f>IF(ISBLANK('Competition Data'!A33),"",'Competition Data'!A33)</f>
        <v>Catterall Waterworks</v>
      </c>
      <c r="C33" s="101" t="str">
        <f>IF(ISBLANK('Competition Data'!H33),"",'Competition Data'!H33)</f>
        <v/>
      </c>
      <c r="D33" s="101" t="str">
        <f>IF(ISBLANK('Competition Data'!B33),"",'Competition Data'!B33)</f>
        <v>W26/27</v>
      </c>
      <c r="E33" s="101" t="str">
        <f>IF(ISBLANK('Competition Data'!C33),"",'Competition Data'!C33)</f>
        <v>Operational Utilisation Variable Availability</v>
      </c>
      <c r="F33" s="101">
        <f>IF(ISBLANK('Competition Data'!G33),"",'Competition Data'!G33)</f>
        <v>40823</v>
      </c>
      <c r="G33">
        <f>IF(ISBLANK('Competition Data'!D33),"",'Competition Data'!D33)</f>
        <v>300</v>
      </c>
      <c r="H33">
        <f>IF(ISBLANK('Competition Data'!E33),"",'Competition Data'!E33)</f>
        <v>3661</v>
      </c>
      <c r="I33">
        <f>IF(ISBLANK('Competition Data'!F33),"",'Competition Data'!F33)</f>
        <v>3.41</v>
      </c>
      <c r="J33" t="str">
        <f t="shared" si="1"/>
        <v>Catterall Waterworks (Operational Utilisation Variable Availability)</v>
      </c>
    </row>
    <row r="34" spans="1:10" x14ac:dyDescent="0.25">
      <c r="A34" t="str">
        <f t="shared" si="0"/>
        <v>Catterall WaterworksS27Operational Utilisation Variable Availability</v>
      </c>
      <c r="B34" s="102" t="str">
        <f>IF(ISBLANK('Competition Data'!A34),"",'Competition Data'!A34)</f>
        <v>Catterall Waterworks</v>
      </c>
      <c r="C34" s="101" t="str">
        <f>IF(ISBLANK('Competition Data'!H34),"",'Competition Data'!H34)</f>
        <v/>
      </c>
      <c r="D34" s="101" t="str">
        <f>IF(ISBLANK('Competition Data'!B34),"",'Competition Data'!B34)</f>
        <v>S27</v>
      </c>
      <c r="E34" s="101" t="str">
        <f>IF(ISBLANK('Competition Data'!C34),"",'Competition Data'!C34)</f>
        <v>Operational Utilisation Variable Availability</v>
      </c>
      <c r="F34" s="101">
        <f>IF(ISBLANK('Competition Data'!G34),"",'Competition Data'!G34)</f>
        <v>42872</v>
      </c>
      <c r="G34">
        <f>IF(ISBLANK('Competition Data'!D34),"",'Competition Data'!D34)</f>
        <v>300</v>
      </c>
      <c r="H34">
        <f>IF(ISBLANK('Competition Data'!E34),"",'Competition Data'!E34)</f>
        <v>3510</v>
      </c>
      <c r="I34">
        <f>IF(ISBLANK('Competition Data'!F34),"",'Competition Data'!F34)</f>
        <v>3.74</v>
      </c>
      <c r="J34" t="str">
        <f t="shared" si="1"/>
        <v>Catterall Waterworks (Operational Utilisation Variable Availability)</v>
      </c>
    </row>
    <row r="35" spans="1:10" x14ac:dyDescent="0.25">
      <c r="A35" t="str">
        <f t="shared" si="0"/>
        <v>Catterall WaterworksW27/28Operational Utilisation Variable Availability</v>
      </c>
      <c r="B35" s="102" t="str">
        <f>IF(ISBLANK('Competition Data'!A35),"",'Competition Data'!A35)</f>
        <v>Catterall Waterworks</v>
      </c>
      <c r="C35" s="101" t="str">
        <f>IF(ISBLANK('Competition Data'!H35),"",'Competition Data'!H35)</f>
        <v/>
      </c>
      <c r="D35" s="101" t="str">
        <f>IF(ISBLANK('Competition Data'!B35),"",'Competition Data'!B35)</f>
        <v>W27/28</v>
      </c>
      <c r="E35" s="101" t="str">
        <f>IF(ISBLANK('Competition Data'!C35),"",'Competition Data'!C35)</f>
        <v>Operational Utilisation Variable Availability</v>
      </c>
      <c r="F35" s="101">
        <f>IF(ISBLANK('Competition Data'!G35),"",'Competition Data'!G35)</f>
        <v>40809</v>
      </c>
      <c r="G35">
        <f>IF(ISBLANK('Competition Data'!D35),"",'Competition Data'!D35)</f>
        <v>300</v>
      </c>
      <c r="H35">
        <f>IF(ISBLANK('Competition Data'!E35),"",'Competition Data'!E35)</f>
        <v>3815</v>
      </c>
      <c r="I35">
        <f>IF(ISBLANK('Competition Data'!F35),"",'Competition Data'!F35)</f>
        <v>3.56</v>
      </c>
      <c r="J35" t="str">
        <f t="shared" si="1"/>
        <v>Catterall Waterworks (Operational Utilisation Variable Availability)</v>
      </c>
    </row>
    <row r="36" spans="1:10" x14ac:dyDescent="0.25">
      <c r="A36" t="str">
        <f t="shared" si="0"/>
        <v>Chorley SouthW26/27Operational Utilisation Variable Availability</v>
      </c>
      <c r="B36" s="102" t="str">
        <f>IF(ISBLANK('Competition Data'!A36),"",'Competition Data'!A36)</f>
        <v>Chorley South</v>
      </c>
      <c r="C36" s="101" t="str">
        <f>IF(ISBLANK('Competition Data'!H36),"",'Competition Data'!H36)</f>
        <v>ENWL-288</v>
      </c>
      <c r="D36" s="101" t="str">
        <f>IF(ISBLANK('Competition Data'!B36),"",'Competition Data'!B36)</f>
        <v>W26/27</v>
      </c>
      <c r="E36" s="101" t="str">
        <f>IF(ISBLANK('Competition Data'!C36),"",'Competition Data'!C36)</f>
        <v>Operational Utilisation Variable Availability</v>
      </c>
      <c r="F36" s="101">
        <f>IF(ISBLANK('Competition Data'!G36),"",'Competition Data'!G36)</f>
        <v>15129</v>
      </c>
      <c r="G36">
        <f>IF(ISBLANK('Competition Data'!D36),"",'Competition Data'!D36)</f>
        <v>24</v>
      </c>
      <c r="H36">
        <f>IF(ISBLANK('Competition Data'!E36),"",'Competition Data'!E36)</f>
        <v>24</v>
      </c>
      <c r="I36">
        <f>IF(ISBLANK('Competition Data'!F36),"",'Competition Data'!F36)</f>
        <v>0.91</v>
      </c>
      <c r="J36" t="str">
        <f t="shared" si="1"/>
        <v>Chorley South (Operational Utilisation Variable Availability)</v>
      </c>
    </row>
    <row r="37" spans="1:10" x14ac:dyDescent="0.25">
      <c r="A37" t="str">
        <f t="shared" si="0"/>
        <v>Chorley SouthW27/28Operational Utilisation Variable Availability</v>
      </c>
      <c r="B37" s="102" t="str">
        <f>IF(ISBLANK('Competition Data'!A37),"",'Competition Data'!A37)</f>
        <v>Chorley South</v>
      </c>
      <c r="C37" s="101" t="str">
        <f>IF(ISBLANK('Competition Data'!H37),"",'Competition Data'!H37)</f>
        <v>ENWL-288</v>
      </c>
      <c r="D37" s="101" t="str">
        <f>IF(ISBLANK('Competition Data'!B37),"",'Competition Data'!B37)</f>
        <v>W27/28</v>
      </c>
      <c r="E37" s="101" t="str">
        <f>IF(ISBLANK('Competition Data'!C37),"",'Competition Data'!C37)</f>
        <v>Operational Utilisation Variable Availability</v>
      </c>
      <c r="F37" s="101">
        <f>IF(ISBLANK('Competition Data'!G37),"",'Competition Data'!G37)</f>
        <v>15129</v>
      </c>
      <c r="G37">
        <f>IF(ISBLANK('Competition Data'!D37),"",'Competition Data'!D37)</f>
        <v>48</v>
      </c>
      <c r="H37">
        <f>IF(ISBLANK('Competition Data'!E37),"",'Competition Data'!E37)</f>
        <v>59</v>
      </c>
      <c r="I37">
        <f>IF(ISBLANK('Competition Data'!F37),"",'Competition Data'!F37)</f>
        <v>1.47</v>
      </c>
      <c r="J37" t="str">
        <f t="shared" si="1"/>
        <v>Chorley South (Operational Utilisation Variable Availability)</v>
      </c>
    </row>
    <row r="38" spans="1:10" x14ac:dyDescent="0.25">
      <c r="A38" t="str">
        <f t="shared" si="0"/>
        <v>ChurchFY25Operational Utilisation</v>
      </c>
      <c r="B38" s="102" t="str">
        <f>IF(ISBLANK('Competition Data'!A38),"",'Competition Data'!A38)</f>
        <v>Church</v>
      </c>
      <c r="C38" s="101" t="str">
        <f>IF(ISBLANK('Competition Data'!H38),"",'Competition Data'!H38)</f>
        <v/>
      </c>
      <c r="D38" s="101" t="str">
        <f>IF(ISBLANK('Competition Data'!B38),"",'Competition Data'!B38)</f>
        <v>FY25</v>
      </c>
      <c r="E38" s="101" t="str">
        <f>IF(ISBLANK('Competition Data'!C38),"",'Competition Data'!C38)</f>
        <v>Operational Utilisation</v>
      </c>
      <c r="F38" s="101">
        <f>IF(ISBLANK('Competition Data'!G38),"",'Competition Data'!G38)</f>
        <v>86625</v>
      </c>
      <c r="G38">
        <f>IF(ISBLANK('Competition Data'!D38),"",'Competition Data'!D38)</f>
        <v>100</v>
      </c>
      <c r="H38">
        <f>IF(ISBLANK('Competition Data'!E38),"",'Competition Data'!E38)</f>
        <v>0</v>
      </c>
      <c r="I38">
        <f>IF(ISBLANK('Competition Data'!F38),"",'Competition Data'!F38)</f>
        <v>6.1</v>
      </c>
      <c r="J38" t="str">
        <f t="shared" si="1"/>
        <v>Church (Operational Utilisation)</v>
      </c>
    </row>
    <row r="39" spans="1:10" x14ac:dyDescent="0.25">
      <c r="A39" t="str">
        <f t="shared" si="0"/>
        <v>ChurchFY26Operational Utilisation</v>
      </c>
      <c r="B39" s="102" t="str">
        <f>IF(ISBLANK('Competition Data'!A39),"",'Competition Data'!A39)</f>
        <v>Church</v>
      </c>
      <c r="C39" s="101" t="str">
        <f>IF(ISBLANK('Competition Data'!H39),"",'Competition Data'!H39)</f>
        <v/>
      </c>
      <c r="D39" s="101" t="str">
        <f>IF(ISBLANK('Competition Data'!B39),"",'Competition Data'!B39)</f>
        <v>FY26</v>
      </c>
      <c r="E39" s="101" t="str">
        <f>IF(ISBLANK('Competition Data'!C39),"",'Competition Data'!C39)</f>
        <v>Operational Utilisation</v>
      </c>
      <c r="F39" s="101">
        <f>IF(ISBLANK('Competition Data'!G39),"",'Competition Data'!G39)</f>
        <v>86625</v>
      </c>
      <c r="G39">
        <f>IF(ISBLANK('Competition Data'!D39),"",'Competition Data'!D39)</f>
        <v>100</v>
      </c>
      <c r="H39">
        <f>IF(ISBLANK('Competition Data'!E39),"",'Competition Data'!E39)</f>
        <v>0</v>
      </c>
      <c r="I39">
        <f>IF(ISBLANK('Competition Data'!F39),"",'Competition Data'!F39)</f>
        <v>6.1</v>
      </c>
      <c r="J39" t="str">
        <f t="shared" si="1"/>
        <v>Church (Operational Utilisation)</v>
      </c>
    </row>
    <row r="40" spans="1:10" x14ac:dyDescent="0.25">
      <c r="A40" t="str">
        <f t="shared" si="0"/>
        <v>ChurchFY27Operational Utilisation</v>
      </c>
      <c r="B40" s="102" t="str">
        <f>IF(ISBLANK('Competition Data'!A40),"",'Competition Data'!A40)</f>
        <v>Church</v>
      </c>
      <c r="C40" s="101" t="str">
        <f>IF(ISBLANK('Competition Data'!H40),"",'Competition Data'!H40)</f>
        <v/>
      </c>
      <c r="D40" s="101" t="str">
        <f>IF(ISBLANK('Competition Data'!B40),"",'Competition Data'!B40)</f>
        <v>FY27</v>
      </c>
      <c r="E40" s="101" t="str">
        <f>IF(ISBLANK('Competition Data'!C40),"",'Competition Data'!C40)</f>
        <v>Operational Utilisation</v>
      </c>
      <c r="F40" s="101">
        <f>IF(ISBLANK('Competition Data'!G40),"",'Competition Data'!G40)</f>
        <v>86625</v>
      </c>
      <c r="G40">
        <f>IF(ISBLANK('Competition Data'!D40),"",'Competition Data'!D40)</f>
        <v>100</v>
      </c>
      <c r="H40">
        <f>IF(ISBLANK('Competition Data'!E40),"",'Competition Data'!E40)</f>
        <v>0</v>
      </c>
      <c r="I40">
        <f>IF(ISBLANK('Competition Data'!F40),"",'Competition Data'!F40)</f>
        <v>6.1</v>
      </c>
      <c r="J40" t="str">
        <f t="shared" si="1"/>
        <v>Church (Operational Utilisation)</v>
      </c>
    </row>
    <row r="41" spans="1:10" x14ac:dyDescent="0.25">
      <c r="A41" t="str">
        <f t="shared" si="0"/>
        <v>ChurchFY28Operational Utilisation</v>
      </c>
      <c r="B41" s="102" t="str">
        <f>IF(ISBLANK('Competition Data'!A41),"",'Competition Data'!A41)</f>
        <v>Church</v>
      </c>
      <c r="C41" s="101" t="str">
        <f>IF(ISBLANK('Competition Data'!H41),"",'Competition Data'!H41)</f>
        <v/>
      </c>
      <c r="D41" s="101" t="str">
        <f>IF(ISBLANK('Competition Data'!B41),"",'Competition Data'!B41)</f>
        <v>FY28</v>
      </c>
      <c r="E41" s="101" t="str">
        <f>IF(ISBLANK('Competition Data'!C41),"",'Competition Data'!C41)</f>
        <v>Operational Utilisation</v>
      </c>
      <c r="F41" s="101">
        <f>IF(ISBLANK('Competition Data'!G41),"",'Competition Data'!G41)</f>
        <v>86625</v>
      </c>
      <c r="G41">
        <f>IF(ISBLANK('Competition Data'!D41),"",'Competition Data'!D41)</f>
        <v>100</v>
      </c>
      <c r="H41">
        <f>IF(ISBLANK('Competition Data'!E41),"",'Competition Data'!E41)</f>
        <v>0</v>
      </c>
      <c r="I41">
        <f>IF(ISBLANK('Competition Data'!F41),"",'Competition Data'!F41)</f>
        <v>6.1</v>
      </c>
      <c r="J41" t="str">
        <f t="shared" si="1"/>
        <v>Church (Operational Utilisation)</v>
      </c>
    </row>
    <row r="42" spans="1:10" x14ac:dyDescent="0.25">
      <c r="A42" t="str">
        <f t="shared" si="0"/>
        <v>ClaughtonFY25Operational Utilisation</v>
      </c>
      <c r="B42" s="102" t="str">
        <f>IF(ISBLANK('Competition Data'!A42),"",'Competition Data'!A42)</f>
        <v>Claughton</v>
      </c>
      <c r="C42" s="101" t="str">
        <f>IF(ISBLANK('Competition Data'!H42),"",'Competition Data'!H42)</f>
        <v/>
      </c>
      <c r="D42" s="101" t="str">
        <f>IF(ISBLANK('Competition Data'!B42),"",'Competition Data'!B42)</f>
        <v>FY25</v>
      </c>
      <c r="E42" s="101" t="str">
        <f>IF(ISBLANK('Competition Data'!C42),"",'Competition Data'!C42)</f>
        <v>Operational Utilisation</v>
      </c>
      <c r="F42" s="101">
        <f>IF(ISBLANK('Competition Data'!G42),"",'Competition Data'!G42)</f>
        <v>39158</v>
      </c>
      <c r="G42">
        <f>IF(ISBLANK('Competition Data'!D42),"",'Competition Data'!D42)</f>
        <v>100</v>
      </c>
      <c r="H42">
        <f>IF(ISBLANK('Competition Data'!E42),"",'Competition Data'!E42)</f>
        <v>0</v>
      </c>
      <c r="I42">
        <f>IF(ISBLANK('Competition Data'!F42),"",'Competition Data'!F42)</f>
        <v>3.5</v>
      </c>
      <c r="J42" t="str">
        <f t="shared" si="1"/>
        <v>Claughton (Operational Utilisation)</v>
      </c>
    </row>
    <row r="43" spans="1:10" x14ac:dyDescent="0.25">
      <c r="A43" t="str">
        <f t="shared" si="0"/>
        <v>ClaughtonFY26Operational Utilisation</v>
      </c>
      <c r="B43" s="102" t="str">
        <f>IF(ISBLANK('Competition Data'!A43),"",'Competition Data'!A43)</f>
        <v>Claughton</v>
      </c>
      <c r="C43" s="101" t="str">
        <f>IF(ISBLANK('Competition Data'!H43),"",'Competition Data'!H43)</f>
        <v/>
      </c>
      <c r="D43" s="101" t="str">
        <f>IF(ISBLANK('Competition Data'!B43),"",'Competition Data'!B43)</f>
        <v>FY26</v>
      </c>
      <c r="E43" s="101" t="str">
        <f>IF(ISBLANK('Competition Data'!C43),"",'Competition Data'!C43)</f>
        <v>Operational Utilisation</v>
      </c>
      <c r="F43" s="101">
        <f>IF(ISBLANK('Competition Data'!G43),"",'Competition Data'!G43)</f>
        <v>39158</v>
      </c>
      <c r="G43">
        <f>IF(ISBLANK('Competition Data'!D43),"",'Competition Data'!D43)</f>
        <v>100</v>
      </c>
      <c r="H43">
        <f>IF(ISBLANK('Competition Data'!E43),"",'Competition Data'!E43)</f>
        <v>0</v>
      </c>
      <c r="I43">
        <f>IF(ISBLANK('Competition Data'!F43),"",'Competition Data'!F43)</f>
        <v>3.5</v>
      </c>
      <c r="J43" t="str">
        <f t="shared" si="1"/>
        <v>Claughton (Operational Utilisation)</v>
      </c>
    </row>
    <row r="44" spans="1:10" x14ac:dyDescent="0.25">
      <c r="A44" t="str">
        <f t="shared" si="0"/>
        <v>ClaughtonFY27Operational Utilisation</v>
      </c>
      <c r="B44" s="102" t="str">
        <f>IF(ISBLANK('Competition Data'!A44),"",'Competition Data'!A44)</f>
        <v>Claughton</v>
      </c>
      <c r="C44" s="101" t="str">
        <f>IF(ISBLANK('Competition Data'!H44),"",'Competition Data'!H44)</f>
        <v/>
      </c>
      <c r="D44" s="101" t="str">
        <f>IF(ISBLANK('Competition Data'!B44),"",'Competition Data'!B44)</f>
        <v>FY27</v>
      </c>
      <c r="E44" s="101" t="str">
        <f>IF(ISBLANK('Competition Data'!C44),"",'Competition Data'!C44)</f>
        <v>Operational Utilisation</v>
      </c>
      <c r="F44" s="101">
        <f>IF(ISBLANK('Competition Data'!G44),"",'Competition Data'!G44)</f>
        <v>39158</v>
      </c>
      <c r="G44">
        <f>IF(ISBLANK('Competition Data'!D44),"",'Competition Data'!D44)</f>
        <v>100</v>
      </c>
      <c r="H44">
        <f>IF(ISBLANK('Competition Data'!E44),"",'Competition Data'!E44)</f>
        <v>0</v>
      </c>
      <c r="I44">
        <f>IF(ISBLANK('Competition Data'!F44),"",'Competition Data'!F44)</f>
        <v>3.5</v>
      </c>
      <c r="J44" t="str">
        <f t="shared" si="1"/>
        <v>Claughton (Operational Utilisation)</v>
      </c>
    </row>
    <row r="45" spans="1:10" x14ac:dyDescent="0.25">
      <c r="A45" t="str">
        <f t="shared" si="0"/>
        <v>ClaughtonFY28Operational Utilisation</v>
      </c>
      <c r="B45" s="102" t="str">
        <f>IF(ISBLANK('Competition Data'!A45),"",'Competition Data'!A45)</f>
        <v>Claughton</v>
      </c>
      <c r="C45" s="101" t="str">
        <f>IF(ISBLANK('Competition Data'!H45),"",'Competition Data'!H45)</f>
        <v/>
      </c>
      <c r="D45" s="101" t="str">
        <f>IF(ISBLANK('Competition Data'!B45),"",'Competition Data'!B45)</f>
        <v>FY28</v>
      </c>
      <c r="E45" s="101" t="str">
        <f>IF(ISBLANK('Competition Data'!C45),"",'Competition Data'!C45)</f>
        <v>Operational Utilisation</v>
      </c>
      <c r="F45" s="101">
        <f>IF(ISBLANK('Competition Data'!G45),"",'Competition Data'!G45)</f>
        <v>39158</v>
      </c>
      <c r="G45">
        <f>IF(ISBLANK('Competition Data'!D45),"",'Competition Data'!D45)</f>
        <v>100</v>
      </c>
      <c r="H45">
        <f>IF(ISBLANK('Competition Data'!E45),"",'Competition Data'!E45)</f>
        <v>0</v>
      </c>
      <c r="I45">
        <f>IF(ISBLANK('Competition Data'!F45),"",'Competition Data'!F45)</f>
        <v>3.5</v>
      </c>
      <c r="J45" t="str">
        <f t="shared" si="1"/>
        <v>Claughton (Operational Utilisation)</v>
      </c>
    </row>
    <row r="46" spans="1:10" x14ac:dyDescent="0.25">
      <c r="A46" t="str">
        <f t="shared" si="0"/>
        <v>ConistonFY25Operational Utilisation</v>
      </c>
      <c r="B46" s="102" t="str">
        <f>IF(ISBLANK('Competition Data'!A46),"",'Competition Data'!A46)</f>
        <v>Coniston</v>
      </c>
      <c r="C46" s="101" t="str">
        <f>IF(ISBLANK('Competition Data'!H46),"",'Competition Data'!H46)</f>
        <v/>
      </c>
      <c r="D46" s="101" t="str">
        <f>IF(ISBLANK('Competition Data'!B46),"",'Competition Data'!B46)</f>
        <v>FY25</v>
      </c>
      <c r="E46" s="101" t="str">
        <f>IF(ISBLANK('Competition Data'!C46),"",'Competition Data'!C46)</f>
        <v>Operational Utilisation</v>
      </c>
      <c r="F46" s="101">
        <f>IF(ISBLANK('Competition Data'!G46),"",'Competition Data'!G46)</f>
        <v>29760</v>
      </c>
      <c r="G46">
        <f>IF(ISBLANK('Competition Data'!D46),"",'Competition Data'!D46)</f>
        <v>100</v>
      </c>
      <c r="H46">
        <f>IF(ISBLANK('Competition Data'!E46),"",'Competition Data'!E46)</f>
        <v>0</v>
      </c>
      <c r="I46">
        <f>IF(ISBLANK('Competition Data'!F46),"",'Competition Data'!F46)</f>
        <v>2.2999999999999998</v>
      </c>
      <c r="J46" t="str">
        <f t="shared" si="1"/>
        <v>Coniston (Operational Utilisation)</v>
      </c>
    </row>
    <row r="47" spans="1:10" x14ac:dyDescent="0.25">
      <c r="A47" t="str">
        <f t="shared" si="0"/>
        <v>ConistonFY26Operational Utilisation</v>
      </c>
      <c r="B47" s="102" t="str">
        <f>IF(ISBLANK('Competition Data'!A47),"",'Competition Data'!A47)</f>
        <v>Coniston</v>
      </c>
      <c r="C47" s="101" t="str">
        <f>IF(ISBLANK('Competition Data'!H47),"",'Competition Data'!H47)</f>
        <v/>
      </c>
      <c r="D47" s="101" t="str">
        <f>IF(ISBLANK('Competition Data'!B47),"",'Competition Data'!B47)</f>
        <v>FY26</v>
      </c>
      <c r="E47" s="101" t="str">
        <f>IF(ISBLANK('Competition Data'!C47),"",'Competition Data'!C47)</f>
        <v>Operational Utilisation</v>
      </c>
      <c r="F47" s="101">
        <f>IF(ISBLANK('Competition Data'!G47),"",'Competition Data'!G47)</f>
        <v>29760</v>
      </c>
      <c r="G47">
        <f>IF(ISBLANK('Competition Data'!D47),"",'Competition Data'!D47)</f>
        <v>100</v>
      </c>
      <c r="H47">
        <f>IF(ISBLANK('Competition Data'!E47),"",'Competition Data'!E47)</f>
        <v>0</v>
      </c>
      <c r="I47">
        <f>IF(ISBLANK('Competition Data'!F47),"",'Competition Data'!F47)</f>
        <v>2.2999999999999998</v>
      </c>
      <c r="J47" t="str">
        <f t="shared" si="1"/>
        <v>Coniston (Operational Utilisation)</v>
      </c>
    </row>
    <row r="48" spans="1:10" x14ac:dyDescent="0.25">
      <c r="A48" t="str">
        <f t="shared" si="0"/>
        <v>ConistonFY27Operational Utilisation</v>
      </c>
      <c r="B48" s="102" t="str">
        <f>IF(ISBLANK('Competition Data'!A48),"",'Competition Data'!A48)</f>
        <v>Coniston</v>
      </c>
      <c r="C48" s="101" t="str">
        <f>IF(ISBLANK('Competition Data'!H48),"",'Competition Data'!H48)</f>
        <v/>
      </c>
      <c r="D48" s="101" t="str">
        <f>IF(ISBLANK('Competition Data'!B48),"",'Competition Data'!B48)</f>
        <v>FY27</v>
      </c>
      <c r="E48" s="101" t="str">
        <f>IF(ISBLANK('Competition Data'!C48),"",'Competition Data'!C48)</f>
        <v>Operational Utilisation</v>
      </c>
      <c r="F48" s="101">
        <f>IF(ISBLANK('Competition Data'!G48),"",'Competition Data'!G48)</f>
        <v>29760</v>
      </c>
      <c r="G48">
        <f>IF(ISBLANK('Competition Data'!D48),"",'Competition Data'!D48)</f>
        <v>100</v>
      </c>
      <c r="H48">
        <f>IF(ISBLANK('Competition Data'!E48),"",'Competition Data'!E48)</f>
        <v>0</v>
      </c>
      <c r="I48">
        <f>IF(ISBLANK('Competition Data'!F48),"",'Competition Data'!F48)</f>
        <v>2.2999999999999998</v>
      </c>
      <c r="J48" t="str">
        <f t="shared" si="1"/>
        <v>Coniston (Operational Utilisation)</v>
      </c>
    </row>
    <row r="49" spans="1:10" x14ac:dyDescent="0.25">
      <c r="A49" t="str">
        <f t="shared" si="0"/>
        <v>ConistonFY28Operational Utilisation</v>
      </c>
      <c r="B49" s="102" t="str">
        <f>IF(ISBLANK('Competition Data'!A49),"",'Competition Data'!A49)</f>
        <v>Coniston</v>
      </c>
      <c r="C49" s="101" t="str">
        <f>IF(ISBLANK('Competition Data'!H49),"",'Competition Data'!H49)</f>
        <v/>
      </c>
      <c r="D49" s="101" t="str">
        <f>IF(ISBLANK('Competition Data'!B49),"",'Competition Data'!B49)</f>
        <v>FY28</v>
      </c>
      <c r="E49" s="101" t="str">
        <f>IF(ISBLANK('Competition Data'!C49),"",'Competition Data'!C49)</f>
        <v>Operational Utilisation</v>
      </c>
      <c r="F49" s="101">
        <f>IF(ISBLANK('Competition Data'!G49),"",'Competition Data'!G49)</f>
        <v>29760</v>
      </c>
      <c r="G49">
        <f>IF(ISBLANK('Competition Data'!D49),"",'Competition Data'!D49)</f>
        <v>100</v>
      </c>
      <c r="H49">
        <f>IF(ISBLANK('Competition Data'!E49),"",'Competition Data'!E49)</f>
        <v>0</v>
      </c>
      <c r="I49">
        <f>IF(ISBLANK('Competition Data'!F49),"",'Competition Data'!F49)</f>
        <v>2.2999999999999998</v>
      </c>
      <c r="J49" t="str">
        <f t="shared" si="1"/>
        <v>Coniston (Operational Utilisation)</v>
      </c>
    </row>
    <row r="50" spans="1:10" x14ac:dyDescent="0.25">
      <c r="A50" t="str">
        <f t="shared" si="0"/>
        <v>ConistonW24/25Operational Utilisation Variable Availability</v>
      </c>
      <c r="B50" s="102" t="str">
        <f>IF(ISBLANK('Competition Data'!A50),"",'Competition Data'!A50)</f>
        <v>Coniston</v>
      </c>
      <c r="C50" s="101" t="str">
        <f>IF(ISBLANK('Competition Data'!H50),"",'Competition Data'!H50)</f>
        <v>ENWL-293</v>
      </c>
      <c r="D50" s="101" t="str">
        <f>IF(ISBLANK('Competition Data'!B50),"",'Competition Data'!B50)</f>
        <v>W24/25</v>
      </c>
      <c r="E50" s="101" t="str">
        <f>IF(ISBLANK('Competition Data'!C50),"",'Competition Data'!C50)</f>
        <v>Operational Utilisation Variable Availability</v>
      </c>
      <c r="F50" s="101">
        <f>IF(ISBLANK('Competition Data'!G50),"",'Competition Data'!G50)</f>
        <v>81806</v>
      </c>
      <c r="G50">
        <f>IF(ISBLANK('Competition Data'!D50),"",'Competition Data'!D50)</f>
        <v>100</v>
      </c>
      <c r="H50">
        <f>IF(ISBLANK('Competition Data'!E50),"",'Competition Data'!E50)</f>
        <v>1861</v>
      </c>
      <c r="I50">
        <f>IF(ISBLANK('Competition Data'!F50),"",'Competition Data'!F50)</f>
        <v>0.64</v>
      </c>
      <c r="J50" t="str">
        <f t="shared" si="1"/>
        <v>Coniston (Operational Utilisation Variable Availability)</v>
      </c>
    </row>
    <row r="51" spans="1:10" x14ac:dyDescent="0.25">
      <c r="A51" t="str">
        <f t="shared" si="0"/>
        <v>ConistonS25Operational Utilisation Variable Availability</v>
      </c>
      <c r="B51" s="102" t="str">
        <f>IF(ISBLANK('Competition Data'!A51),"",'Competition Data'!A51)</f>
        <v>Coniston</v>
      </c>
      <c r="C51" s="101" t="str">
        <f>IF(ISBLANK('Competition Data'!H51),"",'Competition Data'!H51)</f>
        <v>ENWL-293</v>
      </c>
      <c r="D51" s="101" t="str">
        <f>IF(ISBLANK('Competition Data'!B51),"",'Competition Data'!B51)</f>
        <v>S25</v>
      </c>
      <c r="E51" s="101" t="str">
        <f>IF(ISBLANK('Competition Data'!C51),"",'Competition Data'!C51)</f>
        <v>Operational Utilisation Variable Availability</v>
      </c>
      <c r="F51" s="101">
        <f>IF(ISBLANK('Competition Data'!G51),"",'Competition Data'!G51)</f>
        <v>35675</v>
      </c>
      <c r="G51">
        <f>IF(ISBLANK('Competition Data'!D51),"",'Competition Data'!D51)</f>
        <v>100</v>
      </c>
      <c r="H51">
        <f>IF(ISBLANK('Competition Data'!E51),"",'Competition Data'!E51)</f>
        <v>825</v>
      </c>
      <c r="I51">
        <f>IF(ISBLANK('Competition Data'!F51),"",'Competition Data'!F51)</f>
        <v>0.57999999999999996</v>
      </c>
      <c r="J51" t="str">
        <f t="shared" si="1"/>
        <v>Coniston (Operational Utilisation Variable Availability)</v>
      </c>
    </row>
    <row r="52" spans="1:10" x14ac:dyDescent="0.25">
      <c r="A52" t="str">
        <f t="shared" si="0"/>
        <v>ConistonW25/26Operational Utilisation Variable Availability</v>
      </c>
      <c r="B52" s="102" t="str">
        <f>IF(ISBLANK('Competition Data'!A52),"",'Competition Data'!A52)</f>
        <v>Coniston</v>
      </c>
      <c r="C52" s="101" t="str">
        <f>IF(ISBLANK('Competition Data'!H52),"",'Competition Data'!H52)</f>
        <v>ENWL-293</v>
      </c>
      <c r="D52" s="101" t="str">
        <f>IF(ISBLANK('Competition Data'!B52),"",'Competition Data'!B52)</f>
        <v>W25/26</v>
      </c>
      <c r="E52" s="101" t="str">
        <f>IF(ISBLANK('Competition Data'!C52),"",'Competition Data'!C52)</f>
        <v>Operational Utilisation Variable Availability</v>
      </c>
      <c r="F52" s="101">
        <f>IF(ISBLANK('Competition Data'!G52),"",'Competition Data'!G52)</f>
        <v>46131</v>
      </c>
      <c r="G52">
        <f>IF(ISBLANK('Competition Data'!D52),"",'Competition Data'!D52)</f>
        <v>200</v>
      </c>
      <c r="H52">
        <f>IF(ISBLANK('Competition Data'!E52),"",'Competition Data'!E52)</f>
        <v>2374</v>
      </c>
      <c r="I52">
        <f>IF(ISBLANK('Competition Data'!F52),"",'Competition Data'!F52)</f>
        <v>0.75</v>
      </c>
      <c r="J52" t="str">
        <f t="shared" si="1"/>
        <v>Coniston (Operational Utilisation Variable Availability)</v>
      </c>
    </row>
    <row r="53" spans="1:10" x14ac:dyDescent="0.25">
      <c r="A53" t="str">
        <f t="shared" si="0"/>
        <v>ConistonS26Operational Utilisation Variable Availability</v>
      </c>
      <c r="B53" s="102" t="str">
        <f>IF(ISBLANK('Competition Data'!A53),"",'Competition Data'!A53)</f>
        <v>Coniston</v>
      </c>
      <c r="C53" s="101" t="str">
        <f>IF(ISBLANK('Competition Data'!H53),"",'Competition Data'!H53)</f>
        <v>ENWL-293</v>
      </c>
      <c r="D53" s="101" t="str">
        <f>IF(ISBLANK('Competition Data'!B53),"",'Competition Data'!B53)</f>
        <v>S26</v>
      </c>
      <c r="E53" s="101" t="str">
        <f>IF(ISBLANK('Competition Data'!C53),"",'Competition Data'!C53)</f>
        <v>Operational Utilisation Variable Availability</v>
      </c>
      <c r="F53" s="101">
        <f>IF(ISBLANK('Competition Data'!G53),"",'Competition Data'!G53)</f>
        <v>36420</v>
      </c>
      <c r="G53">
        <f>IF(ISBLANK('Competition Data'!D53),"",'Competition Data'!D53)</f>
        <v>100</v>
      </c>
      <c r="H53">
        <f>IF(ISBLANK('Competition Data'!E53),"",'Competition Data'!E53)</f>
        <v>1114</v>
      </c>
      <c r="I53">
        <f>IF(ISBLANK('Competition Data'!F53),"",'Competition Data'!F53)</f>
        <v>0.65</v>
      </c>
      <c r="J53" t="str">
        <f t="shared" si="1"/>
        <v>Coniston (Operational Utilisation Variable Availability)</v>
      </c>
    </row>
    <row r="54" spans="1:10" x14ac:dyDescent="0.25">
      <c r="A54" t="str">
        <f t="shared" si="0"/>
        <v>ConistonW26/27Operational Utilisation Variable Availability</v>
      </c>
      <c r="B54" s="102" t="str">
        <f>IF(ISBLANK('Competition Data'!A54),"",'Competition Data'!A54)</f>
        <v>Coniston</v>
      </c>
      <c r="C54" s="101" t="str">
        <f>IF(ISBLANK('Competition Data'!H54),"",'Competition Data'!H54)</f>
        <v>ENWL-293</v>
      </c>
      <c r="D54" s="101" t="str">
        <f>IF(ISBLANK('Competition Data'!B54),"",'Competition Data'!B54)</f>
        <v>W26/27</v>
      </c>
      <c r="E54" s="101" t="str">
        <f>IF(ISBLANK('Competition Data'!C54),"",'Competition Data'!C54)</f>
        <v>Operational Utilisation Variable Availability</v>
      </c>
      <c r="F54" s="101">
        <f>IF(ISBLANK('Competition Data'!G54),"",'Competition Data'!G54)</f>
        <v>45386</v>
      </c>
      <c r="G54">
        <f>IF(ISBLANK('Competition Data'!D54),"",'Competition Data'!D54)</f>
        <v>200</v>
      </c>
      <c r="H54">
        <f>IF(ISBLANK('Competition Data'!E54),"",'Competition Data'!E54)</f>
        <v>2665</v>
      </c>
      <c r="I54">
        <f>IF(ISBLANK('Competition Data'!F54),"",'Competition Data'!F54)</f>
        <v>0.81</v>
      </c>
      <c r="J54" t="str">
        <f t="shared" si="1"/>
        <v>Coniston (Operational Utilisation Variable Availability)</v>
      </c>
    </row>
    <row r="55" spans="1:10" x14ac:dyDescent="0.25">
      <c r="A55" t="str">
        <f t="shared" si="0"/>
        <v>ConistonS27Operational Utilisation Variable Availability</v>
      </c>
      <c r="B55" s="102" t="str">
        <f>IF(ISBLANK('Competition Data'!A55),"",'Competition Data'!A55)</f>
        <v>Coniston</v>
      </c>
      <c r="C55" s="101" t="str">
        <f>IF(ISBLANK('Competition Data'!H55),"",'Competition Data'!H55)</f>
        <v>ENWL-293</v>
      </c>
      <c r="D55" s="101" t="str">
        <f>IF(ISBLANK('Competition Data'!B55),"",'Competition Data'!B55)</f>
        <v>S27</v>
      </c>
      <c r="E55" s="101" t="str">
        <f>IF(ISBLANK('Competition Data'!C55),"",'Competition Data'!C55)</f>
        <v>Operational Utilisation Variable Availability</v>
      </c>
      <c r="F55" s="101">
        <f>IF(ISBLANK('Competition Data'!G55),"",'Competition Data'!G55)</f>
        <v>36468</v>
      </c>
      <c r="G55">
        <f>IF(ISBLANK('Competition Data'!D55),"",'Competition Data'!D55)</f>
        <v>100</v>
      </c>
      <c r="H55">
        <f>IF(ISBLANK('Competition Data'!E55),"",'Competition Data'!E55)</f>
        <v>1576</v>
      </c>
      <c r="I55">
        <f>IF(ISBLANK('Competition Data'!F55),"",'Competition Data'!F55)</f>
        <v>0.74</v>
      </c>
      <c r="J55" t="str">
        <f t="shared" si="1"/>
        <v>Coniston (Operational Utilisation Variable Availability)</v>
      </c>
    </row>
    <row r="56" spans="1:10" x14ac:dyDescent="0.25">
      <c r="A56" t="str">
        <f t="shared" si="0"/>
        <v>ConistonW27/28Operational Utilisation Variable Availability</v>
      </c>
      <c r="B56" s="102" t="str">
        <f>IF(ISBLANK('Competition Data'!A56),"",'Competition Data'!A56)</f>
        <v>Coniston</v>
      </c>
      <c r="C56" s="101" t="str">
        <f>IF(ISBLANK('Competition Data'!H56),"",'Competition Data'!H56)</f>
        <v>ENWL-293</v>
      </c>
      <c r="D56" s="101" t="str">
        <f>IF(ISBLANK('Competition Data'!B56),"",'Competition Data'!B56)</f>
        <v>W27/28</v>
      </c>
      <c r="E56" s="101" t="str">
        <f>IF(ISBLANK('Competition Data'!C56),"",'Competition Data'!C56)</f>
        <v>Operational Utilisation Variable Availability</v>
      </c>
      <c r="F56" s="101">
        <f>IF(ISBLANK('Competition Data'!G56),"",'Competition Data'!G56)</f>
        <v>45338</v>
      </c>
      <c r="G56">
        <f>IF(ISBLANK('Competition Data'!D56),"",'Competition Data'!D56)</f>
        <v>300</v>
      </c>
      <c r="H56">
        <f>IF(ISBLANK('Competition Data'!E56),"",'Competition Data'!E56)</f>
        <v>3051</v>
      </c>
      <c r="I56">
        <f>IF(ISBLANK('Competition Data'!F56),"",'Competition Data'!F56)</f>
        <v>0.92</v>
      </c>
      <c r="J56" t="str">
        <f t="shared" si="1"/>
        <v>Coniston (Operational Utilisation Variable Availability)</v>
      </c>
    </row>
    <row r="57" spans="1:10" x14ac:dyDescent="0.25">
      <c r="A57" t="str">
        <f t="shared" si="0"/>
        <v>Flat LaneFY25Operational Utilisation</v>
      </c>
      <c r="B57" s="102" t="str">
        <f>IF(ISBLANK('Competition Data'!A57),"",'Competition Data'!A57)</f>
        <v>Flat Lane</v>
      </c>
      <c r="C57" s="101" t="str">
        <f>IF(ISBLANK('Competition Data'!H57),"",'Competition Data'!H57)</f>
        <v/>
      </c>
      <c r="D57" s="101" t="str">
        <f>IF(ISBLANK('Competition Data'!B57),"",'Competition Data'!B57)</f>
        <v>FY25</v>
      </c>
      <c r="E57" s="101" t="str">
        <f>IF(ISBLANK('Competition Data'!C57),"",'Competition Data'!C57)</f>
        <v>Operational Utilisation</v>
      </c>
      <c r="F57" s="101">
        <f>IF(ISBLANK('Competition Data'!G57),"",'Competition Data'!G57)</f>
        <v>45188</v>
      </c>
      <c r="G57">
        <f>IF(ISBLANK('Competition Data'!D57),"",'Competition Data'!D57)</f>
        <v>100</v>
      </c>
      <c r="H57">
        <f>IF(ISBLANK('Competition Data'!E57),"",'Competition Data'!E57)</f>
        <v>0</v>
      </c>
      <c r="I57">
        <f>IF(ISBLANK('Competition Data'!F57),"",'Competition Data'!F57)</f>
        <v>3.7</v>
      </c>
      <c r="J57" t="str">
        <f t="shared" si="1"/>
        <v>Flat Lane (Operational Utilisation)</v>
      </c>
    </row>
    <row r="58" spans="1:10" x14ac:dyDescent="0.25">
      <c r="A58" t="str">
        <f t="shared" si="0"/>
        <v>Flat LaneFY26Operational Utilisation</v>
      </c>
      <c r="B58" s="102" t="str">
        <f>IF(ISBLANK('Competition Data'!A58),"",'Competition Data'!A58)</f>
        <v>Flat Lane</v>
      </c>
      <c r="C58" s="101" t="str">
        <f>IF(ISBLANK('Competition Data'!H58),"",'Competition Data'!H58)</f>
        <v/>
      </c>
      <c r="D58" s="101" t="str">
        <f>IF(ISBLANK('Competition Data'!B58),"",'Competition Data'!B58)</f>
        <v>FY26</v>
      </c>
      <c r="E58" s="101" t="str">
        <f>IF(ISBLANK('Competition Data'!C58),"",'Competition Data'!C58)</f>
        <v>Operational Utilisation</v>
      </c>
      <c r="F58" s="101">
        <f>IF(ISBLANK('Competition Data'!G58),"",'Competition Data'!G58)</f>
        <v>45188</v>
      </c>
      <c r="G58">
        <f>IF(ISBLANK('Competition Data'!D58),"",'Competition Data'!D58)</f>
        <v>100</v>
      </c>
      <c r="H58">
        <f>IF(ISBLANK('Competition Data'!E58),"",'Competition Data'!E58)</f>
        <v>0</v>
      </c>
      <c r="I58">
        <f>IF(ISBLANK('Competition Data'!F58),"",'Competition Data'!F58)</f>
        <v>3.7</v>
      </c>
      <c r="J58" t="str">
        <f t="shared" si="1"/>
        <v>Flat Lane (Operational Utilisation)</v>
      </c>
    </row>
    <row r="59" spans="1:10" x14ac:dyDescent="0.25">
      <c r="A59" t="str">
        <f t="shared" si="0"/>
        <v>Flat LaneFY27Operational Utilisation</v>
      </c>
      <c r="B59" s="102" t="str">
        <f>IF(ISBLANK('Competition Data'!A59),"",'Competition Data'!A59)</f>
        <v>Flat Lane</v>
      </c>
      <c r="C59" s="101" t="str">
        <f>IF(ISBLANK('Competition Data'!H59),"",'Competition Data'!H59)</f>
        <v/>
      </c>
      <c r="D59" s="101" t="str">
        <f>IF(ISBLANK('Competition Data'!B59),"",'Competition Data'!B59)</f>
        <v>FY27</v>
      </c>
      <c r="E59" s="101" t="str">
        <f>IF(ISBLANK('Competition Data'!C59),"",'Competition Data'!C59)</f>
        <v>Operational Utilisation</v>
      </c>
      <c r="F59" s="101">
        <f>IF(ISBLANK('Competition Data'!G59),"",'Competition Data'!G59)</f>
        <v>45188</v>
      </c>
      <c r="G59">
        <f>IF(ISBLANK('Competition Data'!D59),"",'Competition Data'!D59)</f>
        <v>100</v>
      </c>
      <c r="H59">
        <f>IF(ISBLANK('Competition Data'!E59),"",'Competition Data'!E59)</f>
        <v>0</v>
      </c>
      <c r="I59">
        <f>IF(ISBLANK('Competition Data'!F59),"",'Competition Data'!F59)</f>
        <v>3.7</v>
      </c>
      <c r="J59" t="str">
        <f t="shared" si="1"/>
        <v>Flat Lane (Operational Utilisation)</v>
      </c>
    </row>
    <row r="60" spans="1:10" x14ac:dyDescent="0.25">
      <c r="A60" t="str">
        <f t="shared" si="0"/>
        <v>Flat LaneFY28Operational Utilisation</v>
      </c>
      <c r="B60" s="102" t="str">
        <f>IF(ISBLANK('Competition Data'!A60),"",'Competition Data'!A60)</f>
        <v>Flat Lane</v>
      </c>
      <c r="C60" s="101" t="str">
        <f>IF(ISBLANK('Competition Data'!H60),"",'Competition Data'!H60)</f>
        <v/>
      </c>
      <c r="D60" s="101" t="str">
        <f>IF(ISBLANK('Competition Data'!B60),"",'Competition Data'!B60)</f>
        <v>FY28</v>
      </c>
      <c r="E60" s="101" t="str">
        <f>IF(ISBLANK('Competition Data'!C60),"",'Competition Data'!C60)</f>
        <v>Operational Utilisation</v>
      </c>
      <c r="F60" s="101">
        <f>IF(ISBLANK('Competition Data'!G60),"",'Competition Data'!G60)</f>
        <v>45188</v>
      </c>
      <c r="G60">
        <f>IF(ISBLANK('Competition Data'!D60),"",'Competition Data'!D60)</f>
        <v>100</v>
      </c>
      <c r="H60">
        <f>IF(ISBLANK('Competition Data'!E60),"",'Competition Data'!E60)</f>
        <v>0</v>
      </c>
      <c r="I60">
        <f>IF(ISBLANK('Competition Data'!F60),"",'Competition Data'!F60)</f>
        <v>3.7</v>
      </c>
      <c r="J60" t="str">
        <f t="shared" si="1"/>
        <v>Flat Lane (Operational Utilisation)</v>
      </c>
    </row>
    <row r="61" spans="1:10" x14ac:dyDescent="0.25">
      <c r="A61" t="str">
        <f t="shared" si="0"/>
        <v>Frederick Rd BSPW26/27Operational Utilisation Variable Availability</v>
      </c>
      <c r="B61" s="102" t="str">
        <f>IF(ISBLANK('Competition Data'!A61),"",'Competition Data'!A61)</f>
        <v>Frederick Rd BSP</v>
      </c>
      <c r="C61" s="101" t="str">
        <f>IF(ISBLANK('Competition Data'!H61),"",'Competition Data'!H61)</f>
        <v>ENWL-295</v>
      </c>
      <c r="D61" s="101" t="str">
        <f>IF(ISBLANK('Competition Data'!B61),"",'Competition Data'!B61)</f>
        <v>W26/27</v>
      </c>
      <c r="E61" s="101" t="str">
        <f>IF(ISBLANK('Competition Data'!C61),"",'Competition Data'!C61)</f>
        <v>Operational Utilisation Variable Availability</v>
      </c>
      <c r="F61" s="101">
        <f>IF(ISBLANK('Competition Data'!G61),"",'Competition Data'!G61)</f>
        <v>251640</v>
      </c>
      <c r="G61">
        <f>IF(ISBLANK('Competition Data'!D61),"",'Competition Data'!D61)</f>
        <v>48</v>
      </c>
      <c r="H61">
        <f>IF(ISBLANK('Competition Data'!E61),"",'Competition Data'!E61)</f>
        <v>48</v>
      </c>
      <c r="I61">
        <f>IF(ISBLANK('Competition Data'!F61),"",'Competition Data'!F61)</f>
        <v>5.86</v>
      </c>
      <c r="J61" t="str">
        <f t="shared" si="1"/>
        <v>Frederick Rd BSP (Operational Utilisation Variable Availability)</v>
      </c>
    </row>
    <row r="62" spans="1:10" x14ac:dyDescent="0.25">
      <c r="A62" t="str">
        <f t="shared" si="0"/>
        <v>Frederick Rd BSPW27/28Operational Utilisation Variable Availability</v>
      </c>
      <c r="B62" s="102" t="str">
        <f>IF(ISBLANK('Competition Data'!A62),"",'Competition Data'!A62)</f>
        <v>Frederick Rd BSP</v>
      </c>
      <c r="C62" s="101" t="str">
        <f>IF(ISBLANK('Competition Data'!H62),"",'Competition Data'!H62)</f>
        <v>ENWL-295</v>
      </c>
      <c r="D62" s="101" t="str">
        <f>IF(ISBLANK('Competition Data'!B62),"",'Competition Data'!B62)</f>
        <v>W27/28</v>
      </c>
      <c r="E62" s="101" t="str">
        <f>IF(ISBLANK('Competition Data'!C62),"",'Competition Data'!C62)</f>
        <v>Operational Utilisation Variable Availability</v>
      </c>
      <c r="F62" s="101">
        <f>IF(ISBLANK('Competition Data'!G62),"",'Competition Data'!G62)</f>
        <v>252510</v>
      </c>
      <c r="G62">
        <f>IF(ISBLANK('Competition Data'!D62),"",'Competition Data'!D62)</f>
        <v>48</v>
      </c>
      <c r="H62">
        <f>IF(ISBLANK('Competition Data'!E62),"",'Competition Data'!E62)</f>
        <v>450</v>
      </c>
      <c r="I62">
        <f>IF(ISBLANK('Competition Data'!F62),"",'Competition Data'!F62)</f>
        <v>16.600000000000001</v>
      </c>
      <c r="J62" t="str">
        <f t="shared" si="1"/>
        <v>Frederick Rd BSP (Operational Utilisation Variable Availability)</v>
      </c>
    </row>
    <row r="63" spans="1:10" x14ac:dyDescent="0.25">
      <c r="A63" t="str">
        <f t="shared" si="0"/>
        <v>GillsrowFY25Operational Utilisation</v>
      </c>
      <c r="B63" s="102" t="str">
        <f>IF(ISBLANK('Competition Data'!A63),"",'Competition Data'!A63)</f>
        <v>Gillsrow</v>
      </c>
      <c r="C63" s="101" t="str">
        <f>IF(ISBLANK('Competition Data'!H63),"",'Competition Data'!H63)</f>
        <v/>
      </c>
      <c r="D63" s="101" t="str">
        <f>IF(ISBLANK('Competition Data'!B63),"",'Competition Data'!B63)</f>
        <v>FY25</v>
      </c>
      <c r="E63" s="101" t="str">
        <f>IF(ISBLANK('Competition Data'!C63),"",'Competition Data'!C63)</f>
        <v>Operational Utilisation</v>
      </c>
      <c r="F63" s="101">
        <f>IF(ISBLANK('Competition Data'!G63),"",'Competition Data'!G63)</f>
        <v>36932</v>
      </c>
      <c r="G63">
        <f>IF(ISBLANK('Competition Data'!D63),"",'Competition Data'!D63)</f>
        <v>100</v>
      </c>
      <c r="H63">
        <f>IF(ISBLANK('Competition Data'!E63),"",'Competition Data'!E63)</f>
        <v>0</v>
      </c>
      <c r="I63">
        <f>IF(ISBLANK('Competition Data'!F63),"",'Competition Data'!F63)</f>
        <v>3.7</v>
      </c>
      <c r="J63" t="str">
        <f t="shared" si="1"/>
        <v>Gillsrow (Operational Utilisation)</v>
      </c>
    </row>
    <row r="64" spans="1:10" x14ac:dyDescent="0.25">
      <c r="A64" t="str">
        <f t="shared" si="0"/>
        <v>GillsrowFY26Operational Utilisation</v>
      </c>
      <c r="B64" s="102" t="str">
        <f>IF(ISBLANK('Competition Data'!A64),"",'Competition Data'!A64)</f>
        <v>Gillsrow</v>
      </c>
      <c r="C64" s="101" t="str">
        <f>IF(ISBLANK('Competition Data'!H64),"",'Competition Data'!H64)</f>
        <v/>
      </c>
      <c r="D64" s="101" t="str">
        <f>IF(ISBLANK('Competition Data'!B64),"",'Competition Data'!B64)</f>
        <v>FY26</v>
      </c>
      <c r="E64" s="101" t="str">
        <f>IF(ISBLANK('Competition Data'!C64),"",'Competition Data'!C64)</f>
        <v>Operational Utilisation</v>
      </c>
      <c r="F64" s="101">
        <f>IF(ISBLANK('Competition Data'!G64),"",'Competition Data'!G64)</f>
        <v>36932</v>
      </c>
      <c r="G64">
        <f>IF(ISBLANK('Competition Data'!D64),"",'Competition Data'!D64)</f>
        <v>100</v>
      </c>
      <c r="H64">
        <f>IF(ISBLANK('Competition Data'!E64),"",'Competition Data'!E64)</f>
        <v>0</v>
      </c>
      <c r="I64">
        <f>IF(ISBLANK('Competition Data'!F64),"",'Competition Data'!F64)</f>
        <v>3.7</v>
      </c>
      <c r="J64" t="str">
        <f t="shared" si="1"/>
        <v>Gillsrow (Operational Utilisation)</v>
      </c>
    </row>
    <row r="65" spans="1:10" x14ac:dyDescent="0.25">
      <c r="A65" t="str">
        <f t="shared" si="0"/>
        <v>GillsrowFY27Operational Utilisation</v>
      </c>
      <c r="B65" s="102" t="str">
        <f>IF(ISBLANK('Competition Data'!A65),"",'Competition Data'!A65)</f>
        <v>Gillsrow</v>
      </c>
      <c r="C65" s="101" t="str">
        <f>IF(ISBLANK('Competition Data'!H65),"",'Competition Data'!H65)</f>
        <v/>
      </c>
      <c r="D65" s="101" t="str">
        <f>IF(ISBLANK('Competition Data'!B65),"",'Competition Data'!B65)</f>
        <v>FY27</v>
      </c>
      <c r="E65" s="101" t="str">
        <f>IF(ISBLANK('Competition Data'!C65),"",'Competition Data'!C65)</f>
        <v>Operational Utilisation</v>
      </c>
      <c r="F65" s="101">
        <f>IF(ISBLANK('Competition Data'!G65),"",'Competition Data'!G65)</f>
        <v>36932</v>
      </c>
      <c r="G65">
        <f>IF(ISBLANK('Competition Data'!D65),"",'Competition Data'!D65)</f>
        <v>100</v>
      </c>
      <c r="H65">
        <f>IF(ISBLANK('Competition Data'!E65),"",'Competition Data'!E65)</f>
        <v>0</v>
      </c>
      <c r="I65">
        <f>IF(ISBLANK('Competition Data'!F65),"",'Competition Data'!F65)</f>
        <v>3.7</v>
      </c>
      <c r="J65" t="str">
        <f t="shared" si="1"/>
        <v>Gillsrow (Operational Utilisation)</v>
      </c>
    </row>
    <row r="66" spans="1:10" x14ac:dyDescent="0.25">
      <c r="A66" t="str">
        <f t="shared" si="0"/>
        <v>GillsrowFY28Operational Utilisation</v>
      </c>
      <c r="B66" s="102" t="str">
        <f>IF(ISBLANK('Competition Data'!A66),"",'Competition Data'!A66)</f>
        <v>Gillsrow</v>
      </c>
      <c r="C66" s="101" t="str">
        <f>IF(ISBLANK('Competition Data'!H66),"",'Competition Data'!H66)</f>
        <v/>
      </c>
      <c r="D66" s="101" t="str">
        <f>IF(ISBLANK('Competition Data'!B66),"",'Competition Data'!B66)</f>
        <v>FY28</v>
      </c>
      <c r="E66" s="101" t="str">
        <f>IF(ISBLANK('Competition Data'!C66),"",'Competition Data'!C66)</f>
        <v>Operational Utilisation</v>
      </c>
      <c r="F66" s="101">
        <f>IF(ISBLANK('Competition Data'!G66),"",'Competition Data'!G66)</f>
        <v>36932</v>
      </c>
      <c r="G66">
        <f>IF(ISBLANK('Competition Data'!D66),"",'Competition Data'!D66)</f>
        <v>100</v>
      </c>
      <c r="H66">
        <f>IF(ISBLANK('Competition Data'!E66),"",'Competition Data'!E66)</f>
        <v>0</v>
      </c>
      <c r="I66">
        <f>IF(ISBLANK('Competition Data'!F66),"",'Competition Data'!F66)</f>
        <v>3.7</v>
      </c>
      <c r="J66" t="str">
        <f t="shared" si="1"/>
        <v>Gillsrow (Operational Utilisation)</v>
      </c>
    </row>
    <row r="67" spans="1:10" x14ac:dyDescent="0.25">
      <c r="A67" t="str">
        <f t="shared" ref="A67:A130" si="2">CONCATENATE(B67,D67,E67)</f>
        <v>Helwith BridgeFY25Operational Utilisation</v>
      </c>
      <c r="B67" s="102" t="str">
        <f>IF(ISBLANK('Competition Data'!A67),"",'Competition Data'!A67)</f>
        <v>Helwith Bridge</v>
      </c>
      <c r="C67" s="101" t="str">
        <f>IF(ISBLANK('Competition Data'!H67),"",'Competition Data'!H67)</f>
        <v/>
      </c>
      <c r="D67" s="101" t="str">
        <f>IF(ISBLANK('Competition Data'!B67),"",'Competition Data'!B67)</f>
        <v>FY25</v>
      </c>
      <c r="E67" s="101" t="str">
        <f>IF(ISBLANK('Competition Data'!C67),"",'Competition Data'!C67)</f>
        <v>Operational Utilisation</v>
      </c>
      <c r="F67" s="101">
        <f>IF(ISBLANK('Competition Data'!G67),"",'Competition Data'!G67)</f>
        <v>19060</v>
      </c>
      <c r="G67">
        <f>IF(ISBLANK('Competition Data'!D67),"",'Competition Data'!D67)</f>
        <v>100</v>
      </c>
      <c r="H67">
        <f>IF(ISBLANK('Competition Data'!E67),"",'Competition Data'!E67)</f>
        <v>0</v>
      </c>
      <c r="I67">
        <f>IF(ISBLANK('Competition Data'!F67),"",'Competition Data'!F67)</f>
        <v>3.3</v>
      </c>
      <c r="J67" t="str">
        <f t="shared" ref="J67:J130" si="3">CONCATENATE(B67," (",E67,")")</f>
        <v>Helwith Bridge (Operational Utilisation)</v>
      </c>
    </row>
    <row r="68" spans="1:10" x14ac:dyDescent="0.25">
      <c r="A68" t="str">
        <f t="shared" si="2"/>
        <v>Helwith BridgeFY26Operational Utilisation</v>
      </c>
      <c r="B68" s="102" t="str">
        <f>IF(ISBLANK('Competition Data'!A68),"",'Competition Data'!A68)</f>
        <v>Helwith Bridge</v>
      </c>
      <c r="C68" s="101" t="str">
        <f>IF(ISBLANK('Competition Data'!H68),"",'Competition Data'!H68)</f>
        <v/>
      </c>
      <c r="D68" s="101" t="str">
        <f>IF(ISBLANK('Competition Data'!B68),"",'Competition Data'!B68)</f>
        <v>FY26</v>
      </c>
      <c r="E68" s="101" t="str">
        <f>IF(ISBLANK('Competition Data'!C68),"",'Competition Data'!C68)</f>
        <v>Operational Utilisation</v>
      </c>
      <c r="F68" s="101">
        <f>IF(ISBLANK('Competition Data'!G68),"",'Competition Data'!G68)</f>
        <v>19060</v>
      </c>
      <c r="G68">
        <f>IF(ISBLANK('Competition Data'!D68),"",'Competition Data'!D68)</f>
        <v>100</v>
      </c>
      <c r="H68">
        <f>IF(ISBLANK('Competition Data'!E68),"",'Competition Data'!E68)</f>
        <v>0</v>
      </c>
      <c r="I68">
        <f>IF(ISBLANK('Competition Data'!F68),"",'Competition Data'!F68)</f>
        <v>3.3</v>
      </c>
      <c r="J68" t="str">
        <f t="shared" si="3"/>
        <v>Helwith Bridge (Operational Utilisation)</v>
      </c>
    </row>
    <row r="69" spans="1:10" x14ac:dyDescent="0.25">
      <c r="A69" t="str">
        <f t="shared" si="2"/>
        <v>Helwith BridgeFY27Operational Utilisation</v>
      </c>
      <c r="B69" s="102" t="str">
        <f>IF(ISBLANK('Competition Data'!A69),"",'Competition Data'!A69)</f>
        <v>Helwith Bridge</v>
      </c>
      <c r="C69" s="101" t="str">
        <f>IF(ISBLANK('Competition Data'!H69),"",'Competition Data'!H69)</f>
        <v/>
      </c>
      <c r="D69" s="101" t="str">
        <f>IF(ISBLANK('Competition Data'!B69),"",'Competition Data'!B69)</f>
        <v>FY27</v>
      </c>
      <c r="E69" s="101" t="str">
        <f>IF(ISBLANK('Competition Data'!C69),"",'Competition Data'!C69)</f>
        <v>Operational Utilisation</v>
      </c>
      <c r="F69" s="101">
        <f>IF(ISBLANK('Competition Data'!G69),"",'Competition Data'!G69)</f>
        <v>19060</v>
      </c>
      <c r="G69">
        <f>IF(ISBLANK('Competition Data'!D69),"",'Competition Data'!D69)</f>
        <v>100</v>
      </c>
      <c r="H69">
        <f>IF(ISBLANK('Competition Data'!E69),"",'Competition Data'!E69)</f>
        <v>0</v>
      </c>
      <c r="I69">
        <f>IF(ISBLANK('Competition Data'!F69),"",'Competition Data'!F69)</f>
        <v>3.3</v>
      </c>
      <c r="J69" t="str">
        <f t="shared" si="3"/>
        <v>Helwith Bridge (Operational Utilisation)</v>
      </c>
    </row>
    <row r="70" spans="1:10" x14ac:dyDescent="0.25">
      <c r="A70" t="str">
        <f t="shared" si="2"/>
        <v>Helwith BridgeFY28Operational Utilisation</v>
      </c>
      <c r="B70" s="102" t="str">
        <f>IF(ISBLANK('Competition Data'!A70),"",'Competition Data'!A70)</f>
        <v>Helwith Bridge</v>
      </c>
      <c r="C70" s="101" t="str">
        <f>IF(ISBLANK('Competition Data'!H70),"",'Competition Data'!H70)</f>
        <v/>
      </c>
      <c r="D70" s="101" t="str">
        <f>IF(ISBLANK('Competition Data'!B70),"",'Competition Data'!B70)</f>
        <v>FY28</v>
      </c>
      <c r="E70" s="101" t="str">
        <f>IF(ISBLANK('Competition Data'!C70),"",'Competition Data'!C70)</f>
        <v>Operational Utilisation</v>
      </c>
      <c r="F70" s="101">
        <f>IF(ISBLANK('Competition Data'!G70),"",'Competition Data'!G70)</f>
        <v>19060</v>
      </c>
      <c r="G70">
        <f>IF(ISBLANK('Competition Data'!D70),"",'Competition Data'!D70)</f>
        <v>100</v>
      </c>
      <c r="H70">
        <f>IF(ISBLANK('Competition Data'!E70),"",'Competition Data'!E70)</f>
        <v>0</v>
      </c>
      <c r="I70">
        <f>IF(ISBLANK('Competition Data'!F70),"",'Competition Data'!F70)</f>
        <v>3.3</v>
      </c>
      <c r="J70" t="str">
        <f t="shared" si="3"/>
        <v>Helwith Bridge (Operational Utilisation)</v>
      </c>
    </row>
    <row r="71" spans="1:10" x14ac:dyDescent="0.25">
      <c r="A71" t="str">
        <f t="shared" si="2"/>
        <v>IngletonFY25Operational Utilisation</v>
      </c>
      <c r="B71" s="102" t="str">
        <f>IF(ISBLANK('Competition Data'!A71),"",'Competition Data'!A71)</f>
        <v>Ingleton</v>
      </c>
      <c r="C71" s="101" t="str">
        <f>IF(ISBLANK('Competition Data'!H71),"",'Competition Data'!H71)</f>
        <v/>
      </c>
      <c r="D71" s="101" t="str">
        <f>IF(ISBLANK('Competition Data'!B71),"",'Competition Data'!B71)</f>
        <v>FY25</v>
      </c>
      <c r="E71" s="101" t="str">
        <f>IF(ISBLANK('Competition Data'!C71),"",'Competition Data'!C71)</f>
        <v>Operational Utilisation</v>
      </c>
      <c r="F71" s="101">
        <f>IF(ISBLANK('Competition Data'!G71),"",'Competition Data'!G71)</f>
        <v>32597</v>
      </c>
      <c r="G71">
        <f>IF(ISBLANK('Competition Data'!D71),"",'Competition Data'!D71)</f>
        <v>100</v>
      </c>
      <c r="H71">
        <f>IF(ISBLANK('Competition Data'!E71),"",'Competition Data'!E71)</f>
        <v>0</v>
      </c>
      <c r="I71">
        <f>IF(ISBLANK('Competition Data'!F71),"",'Competition Data'!F71)</f>
        <v>2.2000000000000002</v>
      </c>
      <c r="J71" t="str">
        <f t="shared" si="3"/>
        <v>Ingleton (Operational Utilisation)</v>
      </c>
    </row>
    <row r="72" spans="1:10" x14ac:dyDescent="0.25">
      <c r="A72" t="str">
        <f t="shared" si="2"/>
        <v>IngletonFY26Operational Utilisation</v>
      </c>
      <c r="B72" s="102" t="str">
        <f>IF(ISBLANK('Competition Data'!A72),"",'Competition Data'!A72)</f>
        <v>Ingleton</v>
      </c>
      <c r="C72" s="101" t="str">
        <f>IF(ISBLANK('Competition Data'!H72),"",'Competition Data'!H72)</f>
        <v/>
      </c>
      <c r="D72" s="101" t="str">
        <f>IF(ISBLANK('Competition Data'!B72),"",'Competition Data'!B72)</f>
        <v>FY26</v>
      </c>
      <c r="E72" s="101" t="str">
        <f>IF(ISBLANK('Competition Data'!C72),"",'Competition Data'!C72)</f>
        <v>Operational Utilisation</v>
      </c>
      <c r="F72" s="101">
        <f>IF(ISBLANK('Competition Data'!G72),"",'Competition Data'!G72)</f>
        <v>32597</v>
      </c>
      <c r="G72">
        <f>IF(ISBLANK('Competition Data'!D72),"",'Competition Data'!D72)</f>
        <v>100</v>
      </c>
      <c r="H72">
        <f>IF(ISBLANK('Competition Data'!E72),"",'Competition Data'!E72)</f>
        <v>0</v>
      </c>
      <c r="I72">
        <f>IF(ISBLANK('Competition Data'!F72),"",'Competition Data'!F72)</f>
        <v>2.2000000000000002</v>
      </c>
      <c r="J72" t="str">
        <f t="shared" si="3"/>
        <v>Ingleton (Operational Utilisation)</v>
      </c>
    </row>
    <row r="73" spans="1:10" x14ac:dyDescent="0.25">
      <c r="A73" t="str">
        <f t="shared" si="2"/>
        <v>IngletonFY27Operational Utilisation</v>
      </c>
      <c r="B73" s="102" t="str">
        <f>IF(ISBLANK('Competition Data'!A73),"",'Competition Data'!A73)</f>
        <v>Ingleton</v>
      </c>
      <c r="C73" s="101" t="str">
        <f>IF(ISBLANK('Competition Data'!H73),"",'Competition Data'!H73)</f>
        <v/>
      </c>
      <c r="D73" s="101" t="str">
        <f>IF(ISBLANK('Competition Data'!B73),"",'Competition Data'!B73)</f>
        <v>FY27</v>
      </c>
      <c r="E73" s="101" t="str">
        <f>IF(ISBLANK('Competition Data'!C73),"",'Competition Data'!C73)</f>
        <v>Operational Utilisation</v>
      </c>
      <c r="F73" s="101">
        <f>IF(ISBLANK('Competition Data'!G73),"",'Competition Data'!G73)</f>
        <v>32597</v>
      </c>
      <c r="G73">
        <f>IF(ISBLANK('Competition Data'!D73),"",'Competition Data'!D73)</f>
        <v>100</v>
      </c>
      <c r="H73">
        <f>IF(ISBLANK('Competition Data'!E73),"",'Competition Data'!E73)</f>
        <v>0</v>
      </c>
      <c r="I73">
        <f>IF(ISBLANK('Competition Data'!F73),"",'Competition Data'!F73)</f>
        <v>2.2000000000000002</v>
      </c>
      <c r="J73" t="str">
        <f t="shared" si="3"/>
        <v>Ingleton (Operational Utilisation)</v>
      </c>
    </row>
    <row r="74" spans="1:10" x14ac:dyDescent="0.25">
      <c r="A74" t="str">
        <f t="shared" si="2"/>
        <v>IngletonFY28Operational Utilisation</v>
      </c>
      <c r="B74" s="102" t="str">
        <f>IF(ISBLANK('Competition Data'!A74),"",'Competition Data'!A74)</f>
        <v>Ingleton</v>
      </c>
      <c r="C74" s="101" t="str">
        <f>IF(ISBLANK('Competition Data'!H74),"",'Competition Data'!H74)</f>
        <v/>
      </c>
      <c r="D74" s="101" t="str">
        <f>IF(ISBLANK('Competition Data'!B74),"",'Competition Data'!B74)</f>
        <v>FY28</v>
      </c>
      <c r="E74" s="101" t="str">
        <f>IF(ISBLANK('Competition Data'!C74),"",'Competition Data'!C74)</f>
        <v>Operational Utilisation</v>
      </c>
      <c r="F74" s="101">
        <f>IF(ISBLANK('Competition Data'!G74),"",'Competition Data'!G74)</f>
        <v>32597</v>
      </c>
      <c r="G74">
        <f>IF(ISBLANK('Competition Data'!D74),"",'Competition Data'!D74)</f>
        <v>100</v>
      </c>
      <c r="H74">
        <f>IF(ISBLANK('Competition Data'!E74),"",'Competition Data'!E74)</f>
        <v>0</v>
      </c>
      <c r="I74">
        <f>IF(ISBLANK('Competition Data'!F74),"",'Competition Data'!F74)</f>
        <v>2.2000000000000002</v>
      </c>
      <c r="J74" t="str">
        <f t="shared" si="3"/>
        <v>Ingleton (Operational Utilisation)</v>
      </c>
    </row>
    <row r="75" spans="1:10" x14ac:dyDescent="0.25">
      <c r="A75" t="str">
        <f t="shared" si="2"/>
        <v>MarpleFY25Operational Utilisation</v>
      </c>
      <c r="B75" s="102" t="str">
        <f>IF(ISBLANK('Competition Data'!A75),"",'Competition Data'!A75)</f>
        <v>Marple</v>
      </c>
      <c r="C75" s="101" t="str">
        <f>IF(ISBLANK('Competition Data'!H75),"",'Competition Data'!H75)</f>
        <v/>
      </c>
      <c r="D75" s="101" t="str">
        <f>IF(ISBLANK('Competition Data'!B75),"",'Competition Data'!B75)</f>
        <v>FY25</v>
      </c>
      <c r="E75" s="101" t="str">
        <f>IF(ISBLANK('Competition Data'!C75),"",'Competition Data'!C75)</f>
        <v>Operational Utilisation</v>
      </c>
      <c r="F75" s="101">
        <f>IF(ISBLANK('Competition Data'!G75),"",'Competition Data'!G75)</f>
        <v>73798</v>
      </c>
      <c r="G75">
        <f>IF(ISBLANK('Competition Data'!D75),"",'Competition Data'!D75)</f>
        <v>100</v>
      </c>
      <c r="H75">
        <f>IF(ISBLANK('Competition Data'!E75),"",'Competition Data'!E75)</f>
        <v>0</v>
      </c>
      <c r="I75">
        <f>IF(ISBLANK('Competition Data'!F75),"",'Competition Data'!F75)</f>
        <v>4.4000000000000004</v>
      </c>
      <c r="J75" t="str">
        <f t="shared" si="3"/>
        <v>Marple (Operational Utilisation)</v>
      </c>
    </row>
    <row r="76" spans="1:10" x14ac:dyDescent="0.25">
      <c r="A76" t="str">
        <f t="shared" si="2"/>
        <v>MarpleFY26Operational Utilisation</v>
      </c>
      <c r="B76" s="102" t="str">
        <f>IF(ISBLANK('Competition Data'!A76),"",'Competition Data'!A76)</f>
        <v>Marple</v>
      </c>
      <c r="C76" s="101" t="str">
        <f>IF(ISBLANK('Competition Data'!H76),"",'Competition Data'!H76)</f>
        <v/>
      </c>
      <c r="D76" s="101" t="str">
        <f>IF(ISBLANK('Competition Data'!B76),"",'Competition Data'!B76)</f>
        <v>FY26</v>
      </c>
      <c r="E76" s="101" t="str">
        <f>IF(ISBLANK('Competition Data'!C76),"",'Competition Data'!C76)</f>
        <v>Operational Utilisation</v>
      </c>
      <c r="F76" s="101">
        <f>IF(ISBLANK('Competition Data'!G76),"",'Competition Data'!G76)</f>
        <v>73798</v>
      </c>
      <c r="G76">
        <f>IF(ISBLANK('Competition Data'!D76),"",'Competition Data'!D76)</f>
        <v>100</v>
      </c>
      <c r="H76">
        <f>IF(ISBLANK('Competition Data'!E76),"",'Competition Data'!E76)</f>
        <v>0</v>
      </c>
      <c r="I76">
        <f>IF(ISBLANK('Competition Data'!F76),"",'Competition Data'!F76)</f>
        <v>4.4000000000000004</v>
      </c>
      <c r="J76" t="str">
        <f t="shared" si="3"/>
        <v>Marple (Operational Utilisation)</v>
      </c>
    </row>
    <row r="77" spans="1:10" x14ac:dyDescent="0.25">
      <c r="A77" t="str">
        <f t="shared" si="2"/>
        <v>MarpleFY27Operational Utilisation</v>
      </c>
      <c r="B77" s="102" t="str">
        <f>IF(ISBLANK('Competition Data'!A77),"",'Competition Data'!A77)</f>
        <v>Marple</v>
      </c>
      <c r="C77" s="101" t="str">
        <f>IF(ISBLANK('Competition Data'!H77),"",'Competition Data'!H77)</f>
        <v/>
      </c>
      <c r="D77" s="101" t="str">
        <f>IF(ISBLANK('Competition Data'!B77),"",'Competition Data'!B77)</f>
        <v>FY27</v>
      </c>
      <c r="E77" s="101" t="str">
        <f>IF(ISBLANK('Competition Data'!C77),"",'Competition Data'!C77)</f>
        <v>Operational Utilisation</v>
      </c>
      <c r="F77" s="101">
        <f>IF(ISBLANK('Competition Data'!G77),"",'Competition Data'!G77)</f>
        <v>73798</v>
      </c>
      <c r="G77">
        <f>IF(ISBLANK('Competition Data'!D77),"",'Competition Data'!D77)</f>
        <v>100</v>
      </c>
      <c r="H77">
        <f>IF(ISBLANK('Competition Data'!E77),"",'Competition Data'!E77)</f>
        <v>0</v>
      </c>
      <c r="I77">
        <f>IF(ISBLANK('Competition Data'!F77),"",'Competition Data'!F77)</f>
        <v>4.4000000000000004</v>
      </c>
      <c r="J77" t="str">
        <f t="shared" si="3"/>
        <v>Marple (Operational Utilisation)</v>
      </c>
    </row>
    <row r="78" spans="1:10" x14ac:dyDescent="0.25">
      <c r="A78" t="str">
        <f t="shared" si="2"/>
        <v>MarpleFY28Operational Utilisation</v>
      </c>
      <c r="B78" s="102" t="str">
        <f>IF(ISBLANK('Competition Data'!A78),"",'Competition Data'!A78)</f>
        <v>Marple</v>
      </c>
      <c r="C78" s="101" t="str">
        <f>IF(ISBLANK('Competition Data'!H78),"",'Competition Data'!H78)</f>
        <v/>
      </c>
      <c r="D78" s="101" t="str">
        <f>IF(ISBLANK('Competition Data'!B78),"",'Competition Data'!B78)</f>
        <v>FY28</v>
      </c>
      <c r="E78" s="101" t="str">
        <f>IF(ISBLANK('Competition Data'!C78),"",'Competition Data'!C78)</f>
        <v>Operational Utilisation</v>
      </c>
      <c r="F78" s="101">
        <f>IF(ISBLANK('Competition Data'!G78),"",'Competition Data'!G78)</f>
        <v>73798</v>
      </c>
      <c r="G78">
        <f>IF(ISBLANK('Competition Data'!D78),"",'Competition Data'!D78)</f>
        <v>100</v>
      </c>
      <c r="H78">
        <f>IF(ISBLANK('Competition Data'!E78),"",'Competition Data'!E78)</f>
        <v>0</v>
      </c>
      <c r="I78">
        <f>IF(ISBLANK('Competition Data'!F78),"",'Competition Data'!F78)</f>
        <v>4.4000000000000004</v>
      </c>
      <c r="J78" t="str">
        <f t="shared" si="3"/>
        <v>Marple (Operational Utilisation)</v>
      </c>
    </row>
    <row r="79" spans="1:10" x14ac:dyDescent="0.25">
      <c r="A79" t="str">
        <f t="shared" si="2"/>
        <v>MellingFY25Operational Utilisation</v>
      </c>
      <c r="B79" s="102" t="str">
        <f>IF(ISBLANK('Competition Data'!A79),"",'Competition Data'!A79)</f>
        <v>Melling</v>
      </c>
      <c r="C79" s="101" t="str">
        <f>IF(ISBLANK('Competition Data'!H79),"",'Competition Data'!H79)</f>
        <v/>
      </c>
      <c r="D79" s="101" t="str">
        <f>IF(ISBLANK('Competition Data'!B79),"",'Competition Data'!B79)</f>
        <v>FY25</v>
      </c>
      <c r="E79" s="101" t="str">
        <f>IF(ISBLANK('Competition Data'!C79),"",'Competition Data'!C79)</f>
        <v>Operational Utilisation</v>
      </c>
      <c r="F79" s="101">
        <f>IF(ISBLANK('Competition Data'!G79),"",'Competition Data'!G79)</f>
        <v>25760</v>
      </c>
      <c r="G79">
        <f>IF(ISBLANK('Competition Data'!D79),"",'Competition Data'!D79)</f>
        <v>100</v>
      </c>
      <c r="H79">
        <f>IF(ISBLANK('Competition Data'!E79),"",'Competition Data'!E79)</f>
        <v>0</v>
      </c>
      <c r="I79">
        <f>IF(ISBLANK('Competition Data'!F79),"",'Competition Data'!F79)</f>
        <v>2.2000000000000002</v>
      </c>
      <c r="J79" t="str">
        <f t="shared" si="3"/>
        <v>Melling (Operational Utilisation)</v>
      </c>
    </row>
    <row r="80" spans="1:10" x14ac:dyDescent="0.25">
      <c r="A80" t="str">
        <f t="shared" si="2"/>
        <v>MellingFY26Operational Utilisation</v>
      </c>
      <c r="B80" s="102" t="str">
        <f>IF(ISBLANK('Competition Data'!A80),"",'Competition Data'!A80)</f>
        <v>Melling</v>
      </c>
      <c r="C80" s="101" t="str">
        <f>IF(ISBLANK('Competition Data'!H80),"",'Competition Data'!H80)</f>
        <v/>
      </c>
      <c r="D80" s="101" t="str">
        <f>IF(ISBLANK('Competition Data'!B80),"",'Competition Data'!B80)</f>
        <v>FY26</v>
      </c>
      <c r="E80" s="101" t="str">
        <f>IF(ISBLANK('Competition Data'!C80),"",'Competition Data'!C80)</f>
        <v>Operational Utilisation</v>
      </c>
      <c r="F80" s="101">
        <f>IF(ISBLANK('Competition Data'!G80),"",'Competition Data'!G80)</f>
        <v>25760</v>
      </c>
      <c r="G80">
        <f>IF(ISBLANK('Competition Data'!D80),"",'Competition Data'!D80)</f>
        <v>100</v>
      </c>
      <c r="H80">
        <f>IF(ISBLANK('Competition Data'!E80),"",'Competition Data'!E80)</f>
        <v>0</v>
      </c>
      <c r="I80">
        <f>IF(ISBLANK('Competition Data'!F80),"",'Competition Data'!F80)</f>
        <v>2.2000000000000002</v>
      </c>
      <c r="J80" t="str">
        <f t="shared" si="3"/>
        <v>Melling (Operational Utilisation)</v>
      </c>
    </row>
    <row r="81" spans="1:10" x14ac:dyDescent="0.25">
      <c r="A81" t="str">
        <f t="shared" si="2"/>
        <v>MellingFY27Operational Utilisation</v>
      </c>
      <c r="B81" s="102" t="str">
        <f>IF(ISBLANK('Competition Data'!A81),"",'Competition Data'!A81)</f>
        <v>Melling</v>
      </c>
      <c r="C81" s="101" t="str">
        <f>IF(ISBLANK('Competition Data'!H81),"",'Competition Data'!H81)</f>
        <v/>
      </c>
      <c r="D81" s="101" t="str">
        <f>IF(ISBLANK('Competition Data'!B81),"",'Competition Data'!B81)</f>
        <v>FY27</v>
      </c>
      <c r="E81" s="101" t="str">
        <f>IF(ISBLANK('Competition Data'!C81),"",'Competition Data'!C81)</f>
        <v>Operational Utilisation</v>
      </c>
      <c r="F81" s="101">
        <f>IF(ISBLANK('Competition Data'!G81),"",'Competition Data'!G81)</f>
        <v>25760</v>
      </c>
      <c r="G81">
        <f>IF(ISBLANK('Competition Data'!D81),"",'Competition Data'!D81)</f>
        <v>100</v>
      </c>
      <c r="H81">
        <f>IF(ISBLANK('Competition Data'!E81),"",'Competition Data'!E81)</f>
        <v>0</v>
      </c>
      <c r="I81">
        <f>IF(ISBLANK('Competition Data'!F81),"",'Competition Data'!F81)</f>
        <v>2.2000000000000002</v>
      </c>
      <c r="J81" t="str">
        <f t="shared" si="3"/>
        <v>Melling (Operational Utilisation)</v>
      </c>
    </row>
    <row r="82" spans="1:10" x14ac:dyDescent="0.25">
      <c r="A82" t="str">
        <f t="shared" si="2"/>
        <v>MellingFY28Operational Utilisation</v>
      </c>
      <c r="B82" s="102" t="str">
        <f>IF(ISBLANK('Competition Data'!A82),"",'Competition Data'!A82)</f>
        <v>Melling</v>
      </c>
      <c r="C82" s="101" t="str">
        <f>IF(ISBLANK('Competition Data'!H82),"",'Competition Data'!H82)</f>
        <v/>
      </c>
      <c r="D82" s="101" t="str">
        <f>IF(ISBLANK('Competition Data'!B82),"",'Competition Data'!B82)</f>
        <v>FY28</v>
      </c>
      <c r="E82" s="101" t="str">
        <f>IF(ISBLANK('Competition Data'!C82),"",'Competition Data'!C82)</f>
        <v>Operational Utilisation</v>
      </c>
      <c r="F82" s="101">
        <f>IF(ISBLANK('Competition Data'!G82),"",'Competition Data'!G82)</f>
        <v>25760</v>
      </c>
      <c r="G82">
        <f>IF(ISBLANK('Competition Data'!D82),"",'Competition Data'!D82)</f>
        <v>100</v>
      </c>
      <c r="H82">
        <f>IF(ISBLANK('Competition Data'!E82),"",'Competition Data'!E82)</f>
        <v>0</v>
      </c>
      <c r="I82">
        <f>IF(ISBLANK('Competition Data'!F82),"",'Competition Data'!F82)</f>
        <v>2.2000000000000002</v>
      </c>
      <c r="J82" t="str">
        <f t="shared" si="3"/>
        <v>Melling (Operational Utilisation)</v>
      </c>
    </row>
    <row r="83" spans="1:10" x14ac:dyDescent="0.25">
      <c r="A83" t="str">
        <f t="shared" si="2"/>
        <v>Moss LaneW26/27Operational Utilisation Variable Availability</v>
      </c>
      <c r="B83" s="102" t="str">
        <f>IF(ISBLANK('Competition Data'!A83),"",'Competition Data'!A83)</f>
        <v>Moss Lane</v>
      </c>
      <c r="C83" s="101" t="str">
        <f>IF(ISBLANK('Competition Data'!H83),"",'Competition Data'!H83)</f>
        <v>ENWL-301</v>
      </c>
      <c r="D83" s="101" t="str">
        <f>IF(ISBLANK('Competition Data'!B83),"",'Competition Data'!B83)</f>
        <v>W26/27</v>
      </c>
      <c r="E83" s="101" t="str">
        <f>IF(ISBLANK('Competition Data'!C83),"",'Competition Data'!C83)</f>
        <v>Operational Utilisation Variable Availability</v>
      </c>
      <c r="F83" s="101">
        <f>IF(ISBLANK('Competition Data'!G83),"",'Competition Data'!G83)</f>
        <v>132955</v>
      </c>
      <c r="G83">
        <f>IF(ISBLANK('Competition Data'!D83),"",'Competition Data'!D83)</f>
        <v>24</v>
      </c>
      <c r="H83">
        <f>IF(ISBLANK('Competition Data'!E83),"",'Competition Data'!E83)</f>
        <v>24</v>
      </c>
      <c r="I83">
        <f>IF(ISBLANK('Competition Data'!F83),"",'Competition Data'!F83)</f>
        <v>0.34</v>
      </c>
      <c r="J83" t="str">
        <f t="shared" si="3"/>
        <v>Moss Lane (Operational Utilisation Variable Availability)</v>
      </c>
    </row>
    <row r="84" spans="1:10" x14ac:dyDescent="0.25">
      <c r="A84" t="str">
        <f t="shared" si="2"/>
        <v>Moss LaneW27/28Operational Utilisation Variable Availability</v>
      </c>
      <c r="B84" s="102" t="str">
        <f>IF(ISBLANK('Competition Data'!A84),"",'Competition Data'!A84)</f>
        <v>Moss Lane</v>
      </c>
      <c r="C84" s="101" t="str">
        <f>IF(ISBLANK('Competition Data'!H84),"",'Competition Data'!H84)</f>
        <v>ENWL-301</v>
      </c>
      <c r="D84" s="101" t="str">
        <f>IF(ISBLANK('Competition Data'!B84),"",'Competition Data'!B84)</f>
        <v>W27/28</v>
      </c>
      <c r="E84" s="101" t="str">
        <f>IF(ISBLANK('Competition Data'!C84),"",'Competition Data'!C84)</f>
        <v>Operational Utilisation Variable Availability</v>
      </c>
      <c r="F84" s="101">
        <f>IF(ISBLANK('Competition Data'!G84),"",'Competition Data'!G84)</f>
        <v>138277</v>
      </c>
      <c r="G84">
        <f>IF(ISBLANK('Competition Data'!D84),"",'Competition Data'!D84)</f>
        <v>48</v>
      </c>
      <c r="H84">
        <f>IF(ISBLANK('Competition Data'!E84),"",'Competition Data'!E84)</f>
        <v>48</v>
      </c>
      <c r="I84">
        <f>IF(ISBLANK('Competition Data'!F84),"",'Competition Data'!F84)</f>
        <v>0.81</v>
      </c>
      <c r="J84" t="str">
        <f t="shared" si="3"/>
        <v>Moss Lane (Operational Utilisation Variable Availability)</v>
      </c>
    </row>
    <row r="85" spans="1:10" x14ac:dyDescent="0.25">
      <c r="A85" t="str">
        <f t="shared" si="2"/>
        <v>Moss Side (Leyland) &amp; Seven StarsW25/26Operational Utilisation Variable Availability</v>
      </c>
      <c r="B85" s="102" t="str">
        <f>IF(ISBLANK('Competition Data'!A85),"",'Competition Data'!A85)</f>
        <v>Moss Side (Leyland) &amp; Seven Stars</v>
      </c>
      <c r="C85" s="101" t="str">
        <f>IF(ISBLANK('Competition Data'!H85),"",'Competition Data'!H85)</f>
        <v>ENWL-302</v>
      </c>
      <c r="D85" s="101" t="str">
        <f>IF(ISBLANK('Competition Data'!B85),"",'Competition Data'!B85)</f>
        <v>W25/26</v>
      </c>
      <c r="E85" s="101" t="str">
        <f>IF(ISBLANK('Competition Data'!C85),"",'Competition Data'!C85)</f>
        <v>Operational Utilisation Variable Availability</v>
      </c>
      <c r="F85" s="101">
        <f>IF(ISBLANK('Competition Data'!G85),"",'Competition Data'!G85)</f>
        <v>44302</v>
      </c>
      <c r="G85">
        <f>IF(ISBLANK('Competition Data'!D85),"",'Competition Data'!D85)</f>
        <v>24</v>
      </c>
      <c r="H85">
        <f>IF(ISBLANK('Competition Data'!E85),"",'Competition Data'!E85)</f>
        <v>24</v>
      </c>
      <c r="I85">
        <f>IF(ISBLANK('Competition Data'!F85),"",'Competition Data'!F85)</f>
        <v>0.8</v>
      </c>
      <c r="J85" t="str">
        <f t="shared" si="3"/>
        <v>Moss Side (Leyland) &amp; Seven Stars (Operational Utilisation Variable Availability)</v>
      </c>
    </row>
    <row r="86" spans="1:10" x14ac:dyDescent="0.25">
      <c r="A86" t="str">
        <f t="shared" si="2"/>
        <v>Moss Side (Leyland) &amp; Seven StarsW26/27Operational Utilisation Variable Availability</v>
      </c>
      <c r="B86" s="102" t="str">
        <f>IF(ISBLANK('Competition Data'!A86),"",'Competition Data'!A86)</f>
        <v>Moss Side (Leyland) &amp; Seven Stars</v>
      </c>
      <c r="C86" s="101" t="str">
        <f>IF(ISBLANK('Competition Data'!H86),"",'Competition Data'!H86)</f>
        <v>ENWL-302</v>
      </c>
      <c r="D86" s="101" t="str">
        <f>IF(ISBLANK('Competition Data'!B86),"",'Competition Data'!B86)</f>
        <v>W26/27</v>
      </c>
      <c r="E86" s="101" t="str">
        <f>IF(ISBLANK('Competition Data'!C86),"",'Competition Data'!C86)</f>
        <v>Operational Utilisation Variable Availability</v>
      </c>
      <c r="F86" s="101">
        <f>IF(ISBLANK('Competition Data'!G86),"",'Competition Data'!G86)</f>
        <v>44302</v>
      </c>
      <c r="G86">
        <f>IF(ISBLANK('Competition Data'!D86),"",'Competition Data'!D86)</f>
        <v>48</v>
      </c>
      <c r="H86">
        <f>IF(ISBLANK('Competition Data'!E86),"",'Competition Data'!E86)</f>
        <v>69</v>
      </c>
      <c r="I86">
        <f>IF(ISBLANK('Competition Data'!F86),"",'Competition Data'!F86)</f>
        <v>1.29</v>
      </c>
      <c r="J86" t="str">
        <f t="shared" si="3"/>
        <v>Moss Side (Leyland) &amp; Seven Stars (Operational Utilisation Variable Availability)</v>
      </c>
    </row>
    <row r="87" spans="1:10" x14ac:dyDescent="0.25">
      <c r="A87" t="str">
        <f t="shared" si="2"/>
        <v>Moss Side (Leyland) &amp; Seven StarsW27/28Operational Utilisation Variable Availability</v>
      </c>
      <c r="B87" s="102" t="str">
        <f>IF(ISBLANK('Competition Data'!A87),"",'Competition Data'!A87)</f>
        <v>Moss Side (Leyland) &amp; Seven Stars</v>
      </c>
      <c r="C87" s="101" t="str">
        <f>IF(ISBLANK('Competition Data'!H87),"",'Competition Data'!H87)</f>
        <v>ENWL-302</v>
      </c>
      <c r="D87" s="101" t="str">
        <f>IF(ISBLANK('Competition Data'!B87),"",'Competition Data'!B87)</f>
        <v>W27/28</v>
      </c>
      <c r="E87" s="101" t="str">
        <f>IF(ISBLANK('Competition Data'!C87),"",'Competition Data'!C87)</f>
        <v>Operational Utilisation Variable Availability</v>
      </c>
      <c r="F87" s="101">
        <f>IF(ISBLANK('Competition Data'!G87),"",'Competition Data'!G87)</f>
        <v>44302</v>
      </c>
      <c r="G87">
        <f>IF(ISBLANK('Competition Data'!D87),"",'Competition Data'!D87)</f>
        <v>48</v>
      </c>
      <c r="H87">
        <f>IF(ISBLANK('Competition Data'!E87),"",'Competition Data'!E87)</f>
        <v>125</v>
      </c>
      <c r="I87">
        <f>IF(ISBLANK('Competition Data'!F87),"",'Competition Data'!F87)</f>
        <v>1.63</v>
      </c>
      <c r="J87" t="str">
        <f t="shared" si="3"/>
        <v>Moss Side (Leyland) &amp; Seven Stars (Operational Utilisation Variable Availability)</v>
      </c>
    </row>
    <row r="88" spans="1:10" x14ac:dyDescent="0.25">
      <c r="A88" t="str">
        <f t="shared" si="2"/>
        <v>Moss Side (Longsight)S25Operational Utilisation Variable Availability</v>
      </c>
      <c r="B88" s="102" t="str">
        <f>IF(ISBLANK('Competition Data'!A88),"",'Competition Data'!A88)</f>
        <v>Moss Side (Longsight)</v>
      </c>
      <c r="C88" s="101" t="str">
        <f>IF(ISBLANK('Competition Data'!H88),"",'Competition Data'!H88)</f>
        <v>ENWL-303</v>
      </c>
      <c r="D88" s="101" t="str">
        <f>IF(ISBLANK('Competition Data'!B88),"",'Competition Data'!B88)</f>
        <v>S25</v>
      </c>
      <c r="E88" s="101" t="str">
        <f>IF(ISBLANK('Competition Data'!C88),"",'Competition Data'!C88)</f>
        <v>Operational Utilisation Variable Availability</v>
      </c>
      <c r="F88" s="101">
        <f>IF(ISBLANK('Competition Data'!G88),"",'Competition Data'!G88)</f>
        <v>2829</v>
      </c>
      <c r="G88">
        <f>IF(ISBLANK('Competition Data'!D88),"",'Competition Data'!D88)</f>
        <v>48</v>
      </c>
      <c r="H88">
        <f>IF(ISBLANK('Competition Data'!E88),"",'Competition Data'!E88)</f>
        <v>53</v>
      </c>
      <c r="I88">
        <f>IF(ISBLANK('Competition Data'!F88),"",'Competition Data'!F88)</f>
        <v>1.78</v>
      </c>
      <c r="J88" t="str">
        <f t="shared" si="3"/>
        <v>Moss Side (Longsight) (Operational Utilisation Variable Availability)</v>
      </c>
    </row>
    <row r="89" spans="1:10" x14ac:dyDescent="0.25">
      <c r="A89" t="str">
        <f t="shared" si="2"/>
        <v>Moss Side (Longsight)S26Operational Utilisation Variable Availability</v>
      </c>
      <c r="B89" s="102" t="str">
        <f>IF(ISBLANK('Competition Data'!A89),"",'Competition Data'!A89)</f>
        <v>Moss Side (Longsight)</v>
      </c>
      <c r="C89" s="101" t="str">
        <f>IF(ISBLANK('Competition Data'!H89),"",'Competition Data'!H89)</f>
        <v>ENWL-303</v>
      </c>
      <c r="D89" s="101" t="str">
        <f>IF(ISBLANK('Competition Data'!B89),"",'Competition Data'!B89)</f>
        <v>S26</v>
      </c>
      <c r="E89" s="101" t="str">
        <f>IF(ISBLANK('Competition Data'!C89),"",'Competition Data'!C89)</f>
        <v>Operational Utilisation Variable Availability</v>
      </c>
      <c r="F89" s="101">
        <f>IF(ISBLANK('Competition Data'!G89),"",'Competition Data'!G89)</f>
        <v>3057</v>
      </c>
      <c r="G89">
        <f>IF(ISBLANK('Competition Data'!D89),"",'Competition Data'!D89)</f>
        <v>48</v>
      </c>
      <c r="H89">
        <f>IF(ISBLANK('Competition Data'!E89),"",'Competition Data'!E89)</f>
        <v>80</v>
      </c>
      <c r="I89">
        <f>IF(ISBLANK('Competition Data'!F89),"",'Competition Data'!F89)</f>
        <v>2.21</v>
      </c>
      <c r="J89" t="str">
        <f t="shared" si="3"/>
        <v>Moss Side (Longsight) (Operational Utilisation Variable Availability)</v>
      </c>
    </row>
    <row r="90" spans="1:10" x14ac:dyDescent="0.25">
      <c r="A90" t="str">
        <f t="shared" si="2"/>
        <v>Moss Side (Longsight)S27Operational Utilisation Variable Availability</v>
      </c>
      <c r="B90" s="102" t="str">
        <f>IF(ISBLANK('Competition Data'!A90),"",'Competition Data'!A90)</f>
        <v>Moss Side (Longsight)</v>
      </c>
      <c r="C90" s="101" t="str">
        <f>IF(ISBLANK('Competition Data'!H90),"",'Competition Data'!H90)</f>
        <v>ENWL-303</v>
      </c>
      <c r="D90" s="101" t="str">
        <f>IF(ISBLANK('Competition Data'!B90),"",'Competition Data'!B90)</f>
        <v>S27</v>
      </c>
      <c r="E90" s="101" t="str">
        <f>IF(ISBLANK('Competition Data'!C90),"",'Competition Data'!C90)</f>
        <v>Operational Utilisation Variable Availability</v>
      </c>
      <c r="F90" s="101">
        <f>IF(ISBLANK('Competition Data'!G90),"",'Competition Data'!G90)</f>
        <v>3236</v>
      </c>
      <c r="G90">
        <f>IF(ISBLANK('Competition Data'!D90),"",'Competition Data'!D90)</f>
        <v>48</v>
      </c>
      <c r="H90">
        <f>IF(ISBLANK('Competition Data'!E90),"",'Competition Data'!E90)</f>
        <v>145</v>
      </c>
      <c r="I90">
        <f>IF(ISBLANK('Competition Data'!F90),"",'Competition Data'!F90)</f>
        <v>2.65</v>
      </c>
      <c r="J90" t="str">
        <f t="shared" si="3"/>
        <v>Moss Side (Longsight) (Operational Utilisation Variable Availability)</v>
      </c>
    </row>
    <row r="91" spans="1:10" x14ac:dyDescent="0.25">
      <c r="A91" t="str">
        <f t="shared" si="2"/>
        <v>Moss Side (Longsight)W24/25Operational Utilisation</v>
      </c>
      <c r="B91" s="102" t="str">
        <f>IF(ISBLANK('Competition Data'!A91),"",'Competition Data'!A91)</f>
        <v>Moss Side (Longsight)</v>
      </c>
      <c r="C91" s="101" t="str">
        <f>IF(ISBLANK('Competition Data'!H91),"",'Competition Data'!H91)</f>
        <v/>
      </c>
      <c r="D91" s="101" t="str">
        <f>IF(ISBLANK('Competition Data'!B91),"",'Competition Data'!B91)</f>
        <v>W24/25</v>
      </c>
      <c r="E91" s="101" t="str">
        <f>IF(ISBLANK('Competition Data'!C91),"",'Competition Data'!C91)</f>
        <v>Operational Utilisation</v>
      </c>
      <c r="F91" s="101">
        <f>IF(ISBLANK('Competition Data'!G91),"",'Competition Data'!G91)</f>
        <v>204730</v>
      </c>
      <c r="G91">
        <f>IF(ISBLANK('Competition Data'!D91),"",'Competition Data'!D91)</f>
        <v>100</v>
      </c>
      <c r="H91">
        <f>IF(ISBLANK('Competition Data'!E91),"",'Competition Data'!E91)</f>
        <v>0</v>
      </c>
      <c r="I91">
        <f>IF(ISBLANK('Competition Data'!F91),"",'Competition Data'!F91)</f>
        <v>18.399999999999999</v>
      </c>
      <c r="J91" t="str">
        <f t="shared" si="3"/>
        <v>Moss Side (Longsight) (Operational Utilisation)</v>
      </c>
    </row>
    <row r="92" spans="1:10" x14ac:dyDescent="0.25">
      <c r="A92" t="str">
        <f t="shared" si="2"/>
        <v>Moss Side (Longsight)W25/26Operational Utilisation</v>
      </c>
      <c r="B92" s="102" t="str">
        <f>IF(ISBLANK('Competition Data'!A92),"",'Competition Data'!A92)</f>
        <v>Moss Side (Longsight)</v>
      </c>
      <c r="C92" s="101" t="str">
        <f>IF(ISBLANK('Competition Data'!H92),"",'Competition Data'!H92)</f>
        <v/>
      </c>
      <c r="D92" s="101" t="str">
        <f>IF(ISBLANK('Competition Data'!B92),"",'Competition Data'!B92)</f>
        <v>W25/26</v>
      </c>
      <c r="E92" s="101" t="str">
        <f>IF(ISBLANK('Competition Data'!C92),"",'Competition Data'!C92)</f>
        <v>Operational Utilisation</v>
      </c>
      <c r="F92" s="101">
        <f>IF(ISBLANK('Competition Data'!G92),"",'Competition Data'!G92)</f>
        <v>204730</v>
      </c>
      <c r="G92">
        <f>IF(ISBLANK('Competition Data'!D92),"",'Competition Data'!D92)</f>
        <v>100</v>
      </c>
      <c r="H92">
        <f>IF(ISBLANK('Competition Data'!E92),"",'Competition Data'!E92)</f>
        <v>0</v>
      </c>
      <c r="I92">
        <f>IF(ISBLANK('Competition Data'!F92),"",'Competition Data'!F92)</f>
        <v>18.399999999999999</v>
      </c>
      <c r="J92" t="str">
        <f t="shared" si="3"/>
        <v>Moss Side (Longsight) (Operational Utilisation)</v>
      </c>
    </row>
    <row r="93" spans="1:10" x14ac:dyDescent="0.25">
      <c r="A93" t="str">
        <f t="shared" si="2"/>
        <v>Moss Side (Longsight)W26/27Operational Utilisation</v>
      </c>
      <c r="B93" s="102" t="str">
        <f>IF(ISBLANK('Competition Data'!A93),"",'Competition Data'!A93)</f>
        <v>Moss Side (Longsight)</v>
      </c>
      <c r="C93" s="101" t="str">
        <f>IF(ISBLANK('Competition Data'!H93),"",'Competition Data'!H93)</f>
        <v/>
      </c>
      <c r="D93" s="101" t="str">
        <f>IF(ISBLANK('Competition Data'!B93),"",'Competition Data'!B93)</f>
        <v>W26/27</v>
      </c>
      <c r="E93" s="101" t="str">
        <f>IF(ISBLANK('Competition Data'!C93),"",'Competition Data'!C93)</f>
        <v>Operational Utilisation</v>
      </c>
      <c r="F93" s="101">
        <f>IF(ISBLANK('Competition Data'!G93),"",'Competition Data'!G93)</f>
        <v>204730</v>
      </c>
      <c r="G93">
        <f>IF(ISBLANK('Competition Data'!D93),"",'Competition Data'!D93)</f>
        <v>100</v>
      </c>
      <c r="H93">
        <f>IF(ISBLANK('Competition Data'!E93),"",'Competition Data'!E93)</f>
        <v>0</v>
      </c>
      <c r="I93">
        <f>IF(ISBLANK('Competition Data'!F93),"",'Competition Data'!F93)</f>
        <v>18.399999999999999</v>
      </c>
      <c r="J93" t="str">
        <f t="shared" si="3"/>
        <v>Moss Side (Longsight) (Operational Utilisation)</v>
      </c>
    </row>
    <row r="94" spans="1:10" x14ac:dyDescent="0.25">
      <c r="A94" t="str">
        <f t="shared" si="2"/>
        <v>Moss Side (Longsight)W27/28Operational Utilisation</v>
      </c>
      <c r="B94" s="102" t="str">
        <f>IF(ISBLANK('Competition Data'!A94),"",'Competition Data'!A94)</f>
        <v>Moss Side (Longsight)</v>
      </c>
      <c r="C94" s="101" t="str">
        <f>IF(ISBLANK('Competition Data'!H94),"",'Competition Data'!H94)</f>
        <v/>
      </c>
      <c r="D94" s="101" t="str">
        <f>IF(ISBLANK('Competition Data'!B94),"",'Competition Data'!B94)</f>
        <v>W27/28</v>
      </c>
      <c r="E94" s="101" t="str">
        <f>IF(ISBLANK('Competition Data'!C94),"",'Competition Data'!C94)</f>
        <v>Operational Utilisation</v>
      </c>
      <c r="F94" s="101">
        <f>IF(ISBLANK('Competition Data'!G94),"",'Competition Data'!G94)</f>
        <v>204730</v>
      </c>
      <c r="G94">
        <f>IF(ISBLANK('Competition Data'!D94),"",'Competition Data'!D94)</f>
        <v>100</v>
      </c>
      <c r="H94">
        <f>IF(ISBLANK('Competition Data'!E94),"",'Competition Data'!E94)</f>
        <v>0</v>
      </c>
      <c r="I94">
        <f>IF(ISBLANK('Competition Data'!F94),"",'Competition Data'!F94)</f>
        <v>18.399999999999999</v>
      </c>
      <c r="J94" t="str">
        <f t="shared" si="3"/>
        <v>Moss Side (Longsight) (Operational Utilisation)</v>
      </c>
    </row>
    <row r="95" spans="1:10" x14ac:dyDescent="0.25">
      <c r="A95" t="str">
        <f t="shared" si="2"/>
        <v>Moss Side (Longsight)W24/25Operational Utilisation Variable Availability</v>
      </c>
      <c r="B95" s="102" t="str">
        <f>IF(ISBLANK('Competition Data'!A95),"",'Competition Data'!A95)</f>
        <v>Moss Side (Longsight)</v>
      </c>
      <c r="C95" s="101" t="str">
        <f>IF(ISBLANK('Competition Data'!H95),"",'Competition Data'!H95)</f>
        <v>ENWL-305</v>
      </c>
      <c r="D95" s="101" t="str">
        <f>IF(ISBLANK('Competition Data'!B95),"",'Competition Data'!B95)</f>
        <v>W24/25</v>
      </c>
      <c r="E95" s="101" t="str">
        <f>IF(ISBLANK('Competition Data'!C95),"",'Competition Data'!C95)</f>
        <v>Operational Utilisation Variable Availability</v>
      </c>
      <c r="F95" s="101">
        <f>IF(ISBLANK('Competition Data'!G95),"",'Competition Data'!G95)</f>
        <v>9696</v>
      </c>
      <c r="G95">
        <f>IF(ISBLANK('Competition Data'!D95),"",'Competition Data'!D95)</f>
        <v>100</v>
      </c>
      <c r="H95">
        <f>IF(ISBLANK('Competition Data'!E95),"",'Competition Data'!E95)</f>
        <v>1283</v>
      </c>
      <c r="I95">
        <f>IF(ISBLANK('Competition Data'!F95),"",'Competition Data'!F95)</f>
        <v>4.2</v>
      </c>
      <c r="J95" t="str">
        <f t="shared" si="3"/>
        <v>Moss Side (Longsight) (Operational Utilisation Variable Availability)</v>
      </c>
    </row>
    <row r="96" spans="1:10" x14ac:dyDescent="0.25">
      <c r="A96" t="str">
        <f t="shared" si="2"/>
        <v>Moss Side (Longsight)W25/26Operational Utilisation Variable Availability</v>
      </c>
      <c r="B96" s="102" t="str">
        <f>IF(ISBLANK('Competition Data'!A96),"",'Competition Data'!A96)</f>
        <v>Moss Side (Longsight)</v>
      </c>
      <c r="C96" s="101" t="str">
        <f>IF(ISBLANK('Competition Data'!H96),"",'Competition Data'!H96)</f>
        <v>ENWL-305</v>
      </c>
      <c r="D96" s="101" t="str">
        <f>IF(ISBLANK('Competition Data'!B96),"",'Competition Data'!B96)</f>
        <v>W25/26</v>
      </c>
      <c r="E96" s="101" t="str">
        <f>IF(ISBLANK('Competition Data'!C96),"",'Competition Data'!C96)</f>
        <v>Operational Utilisation Variable Availability</v>
      </c>
      <c r="F96" s="101">
        <f>IF(ISBLANK('Competition Data'!G96),"",'Competition Data'!G96)</f>
        <v>6866</v>
      </c>
      <c r="G96">
        <f>IF(ISBLANK('Competition Data'!D96),"",'Competition Data'!D96)</f>
        <v>100</v>
      </c>
      <c r="H96">
        <f>IF(ISBLANK('Competition Data'!E96),"",'Competition Data'!E96)</f>
        <v>1359</v>
      </c>
      <c r="I96">
        <f>IF(ISBLANK('Competition Data'!F96),"",'Competition Data'!F96)</f>
        <v>4.32</v>
      </c>
      <c r="J96" t="str">
        <f t="shared" si="3"/>
        <v>Moss Side (Longsight) (Operational Utilisation Variable Availability)</v>
      </c>
    </row>
    <row r="97" spans="1:10" x14ac:dyDescent="0.25">
      <c r="A97" t="str">
        <f t="shared" si="2"/>
        <v>Moss Side (Longsight)W26/27Operational Utilisation Variable Availability</v>
      </c>
      <c r="B97" s="102" t="str">
        <f>IF(ISBLANK('Competition Data'!A97),"",'Competition Data'!A97)</f>
        <v>Moss Side (Longsight)</v>
      </c>
      <c r="C97" s="101" t="str">
        <f>IF(ISBLANK('Competition Data'!H97),"",'Competition Data'!H97)</f>
        <v>ENWL-305</v>
      </c>
      <c r="D97" s="101" t="str">
        <f>IF(ISBLANK('Competition Data'!B97),"",'Competition Data'!B97)</f>
        <v>W26/27</v>
      </c>
      <c r="E97" s="101" t="str">
        <f>IF(ISBLANK('Competition Data'!C97),"",'Competition Data'!C97)</f>
        <v>Operational Utilisation Variable Availability</v>
      </c>
      <c r="F97" s="101">
        <f>IF(ISBLANK('Competition Data'!G97),"",'Competition Data'!G97)</f>
        <v>6639</v>
      </c>
      <c r="G97">
        <f>IF(ISBLANK('Competition Data'!D97),"",'Competition Data'!D97)</f>
        <v>100</v>
      </c>
      <c r="H97">
        <f>IF(ISBLANK('Competition Data'!E97),"",'Competition Data'!E97)</f>
        <v>1625</v>
      </c>
      <c r="I97">
        <f>IF(ISBLANK('Competition Data'!F97),"",'Competition Data'!F97)</f>
        <v>4.8</v>
      </c>
      <c r="J97" t="str">
        <f t="shared" si="3"/>
        <v>Moss Side (Longsight) (Operational Utilisation Variable Availability)</v>
      </c>
    </row>
    <row r="98" spans="1:10" x14ac:dyDescent="0.25">
      <c r="A98" t="str">
        <f t="shared" si="2"/>
        <v>Moss Side (Longsight)W27/28Operational Utilisation Variable Availability</v>
      </c>
      <c r="B98" s="102" t="str">
        <f>IF(ISBLANK('Competition Data'!A98),"",'Competition Data'!A98)</f>
        <v>Moss Side (Longsight)</v>
      </c>
      <c r="C98" s="101" t="str">
        <f>IF(ISBLANK('Competition Data'!H98),"",'Competition Data'!H98)</f>
        <v>ENWL-305</v>
      </c>
      <c r="D98" s="101" t="str">
        <f>IF(ISBLANK('Competition Data'!B98),"",'Competition Data'!B98)</f>
        <v>W27/28</v>
      </c>
      <c r="E98" s="101" t="str">
        <f>IF(ISBLANK('Competition Data'!C98),"",'Competition Data'!C98)</f>
        <v>Operational Utilisation Variable Availability</v>
      </c>
      <c r="F98" s="101">
        <f>IF(ISBLANK('Competition Data'!G98),"",'Competition Data'!G98)</f>
        <v>6460</v>
      </c>
      <c r="G98">
        <f>IF(ISBLANK('Competition Data'!D98),"",'Competition Data'!D98)</f>
        <v>100</v>
      </c>
      <c r="H98">
        <f>IF(ISBLANK('Competition Data'!E98),"",'Competition Data'!E98)</f>
        <v>1896</v>
      </c>
      <c r="I98">
        <f>IF(ISBLANK('Competition Data'!F98),"",'Competition Data'!F98)</f>
        <v>5.29</v>
      </c>
      <c r="J98" t="str">
        <f t="shared" si="3"/>
        <v>Moss Side (Longsight) (Operational Utilisation Variable Availability)</v>
      </c>
    </row>
    <row r="99" spans="1:10" x14ac:dyDescent="0.25">
      <c r="A99" t="str">
        <f t="shared" si="2"/>
        <v>Newbiggin on LuneFY25Operational Utilisation</v>
      </c>
      <c r="B99" s="102" t="str">
        <f>IF(ISBLANK('Competition Data'!A99),"",'Competition Data'!A99)</f>
        <v>Newbiggin on Lune</v>
      </c>
      <c r="C99" s="101" t="str">
        <f>IF(ISBLANK('Competition Data'!H99),"",'Competition Data'!H99)</f>
        <v/>
      </c>
      <c r="D99" s="101" t="str">
        <f>IF(ISBLANK('Competition Data'!B99),"",'Competition Data'!B99)</f>
        <v>FY25</v>
      </c>
      <c r="E99" s="101" t="str">
        <f>IF(ISBLANK('Competition Data'!C99),"",'Competition Data'!C99)</f>
        <v>Operational Utilisation</v>
      </c>
      <c r="F99" s="101">
        <f>IF(ISBLANK('Competition Data'!G99),"",'Competition Data'!G99)</f>
        <v>12263</v>
      </c>
      <c r="G99">
        <f>IF(ISBLANK('Competition Data'!D99),"",'Competition Data'!D99)</f>
        <v>100</v>
      </c>
      <c r="H99">
        <f>IF(ISBLANK('Competition Data'!E99),"",'Competition Data'!E99)</f>
        <v>0</v>
      </c>
      <c r="I99">
        <f>IF(ISBLANK('Competition Data'!F99),"",'Competition Data'!F99)</f>
        <v>1.1000000000000001</v>
      </c>
      <c r="J99" t="str">
        <f t="shared" si="3"/>
        <v>Newbiggin on Lune (Operational Utilisation)</v>
      </c>
    </row>
    <row r="100" spans="1:10" x14ac:dyDescent="0.25">
      <c r="A100" t="str">
        <f t="shared" si="2"/>
        <v>Newbiggin on LuneFY26Operational Utilisation</v>
      </c>
      <c r="B100" s="102" t="str">
        <f>IF(ISBLANK('Competition Data'!A100),"",'Competition Data'!A100)</f>
        <v>Newbiggin on Lune</v>
      </c>
      <c r="C100" s="101" t="str">
        <f>IF(ISBLANK('Competition Data'!H100),"",'Competition Data'!H100)</f>
        <v/>
      </c>
      <c r="D100" s="101" t="str">
        <f>IF(ISBLANK('Competition Data'!B100),"",'Competition Data'!B100)</f>
        <v>FY26</v>
      </c>
      <c r="E100" s="101" t="str">
        <f>IF(ISBLANK('Competition Data'!C100),"",'Competition Data'!C100)</f>
        <v>Operational Utilisation</v>
      </c>
      <c r="F100" s="101">
        <f>IF(ISBLANK('Competition Data'!G100),"",'Competition Data'!G100)</f>
        <v>12263</v>
      </c>
      <c r="G100">
        <f>IF(ISBLANK('Competition Data'!D100),"",'Competition Data'!D100)</f>
        <v>100</v>
      </c>
      <c r="H100">
        <f>IF(ISBLANK('Competition Data'!E100),"",'Competition Data'!E100)</f>
        <v>0</v>
      </c>
      <c r="I100">
        <f>IF(ISBLANK('Competition Data'!F100),"",'Competition Data'!F100)</f>
        <v>1.1000000000000001</v>
      </c>
      <c r="J100" t="str">
        <f t="shared" si="3"/>
        <v>Newbiggin on Lune (Operational Utilisation)</v>
      </c>
    </row>
    <row r="101" spans="1:10" x14ac:dyDescent="0.25">
      <c r="A101" t="str">
        <f t="shared" si="2"/>
        <v>Newbiggin on LuneFY27Operational Utilisation</v>
      </c>
      <c r="B101" s="102" t="str">
        <f>IF(ISBLANK('Competition Data'!A101),"",'Competition Data'!A101)</f>
        <v>Newbiggin on Lune</v>
      </c>
      <c r="C101" s="101" t="str">
        <f>IF(ISBLANK('Competition Data'!H101),"",'Competition Data'!H101)</f>
        <v/>
      </c>
      <c r="D101" s="101" t="str">
        <f>IF(ISBLANK('Competition Data'!B101),"",'Competition Data'!B101)</f>
        <v>FY27</v>
      </c>
      <c r="E101" s="101" t="str">
        <f>IF(ISBLANK('Competition Data'!C101),"",'Competition Data'!C101)</f>
        <v>Operational Utilisation</v>
      </c>
      <c r="F101" s="101">
        <f>IF(ISBLANK('Competition Data'!G101),"",'Competition Data'!G101)</f>
        <v>12263</v>
      </c>
      <c r="G101">
        <f>IF(ISBLANK('Competition Data'!D101),"",'Competition Data'!D101)</f>
        <v>100</v>
      </c>
      <c r="H101">
        <f>IF(ISBLANK('Competition Data'!E101),"",'Competition Data'!E101)</f>
        <v>0</v>
      </c>
      <c r="I101">
        <f>IF(ISBLANK('Competition Data'!F101),"",'Competition Data'!F101)</f>
        <v>1.1000000000000001</v>
      </c>
      <c r="J101" t="str">
        <f t="shared" si="3"/>
        <v>Newbiggin on Lune (Operational Utilisation)</v>
      </c>
    </row>
    <row r="102" spans="1:10" x14ac:dyDescent="0.25">
      <c r="A102" t="str">
        <f t="shared" si="2"/>
        <v>Newbiggin on LuneFY28Operational Utilisation</v>
      </c>
      <c r="B102" s="102" t="str">
        <f>IF(ISBLANK('Competition Data'!A102),"",'Competition Data'!A102)</f>
        <v>Newbiggin on Lune</v>
      </c>
      <c r="C102" s="101" t="str">
        <f>IF(ISBLANK('Competition Data'!H102),"",'Competition Data'!H102)</f>
        <v/>
      </c>
      <c r="D102" s="101" t="str">
        <f>IF(ISBLANK('Competition Data'!B102),"",'Competition Data'!B102)</f>
        <v>FY28</v>
      </c>
      <c r="E102" s="101" t="str">
        <f>IF(ISBLANK('Competition Data'!C102),"",'Competition Data'!C102)</f>
        <v>Operational Utilisation</v>
      </c>
      <c r="F102" s="101">
        <f>IF(ISBLANK('Competition Data'!G102),"",'Competition Data'!G102)</f>
        <v>12263</v>
      </c>
      <c r="G102">
        <f>IF(ISBLANK('Competition Data'!D102),"",'Competition Data'!D102)</f>
        <v>100</v>
      </c>
      <c r="H102">
        <f>IF(ISBLANK('Competition Data'!E102),"",'Competition Data'!E102)</f>
        <v>0</v>
      </c>
      <c r="I102">
        <f>IF(ISBLANK('Competition Data'!F102),"",'Competition Data'!F102)</f>
        <v>1.1000000000000001</v>
      </c>
      <c r="J102" t="str">
        <f t="shared" si="3"/>
        <v>Newbiggin on Lune (Operational Utilisation)</v>
      </c>
    </row>
    <row r="103" spans="1:10" x14ac:dyDescent="0.25">
      <c r="A103" t="str">
        <f t="shared" si="2"/>
        <v>NewbyFY25Operational Utilisation</v>
      </c>
      <c r="B103" s="102" t="str">
        <f>IF(ISBLANK('Competition Data'!A103),"",'Competition Data'!A103)</f>
        <v>Newby</v>
      </c>
      <c r="C103" s="101" t="str">
        <f>IF(ISBLANK('Competition Data'!H103),"",'Competition Data'!H103)</f>
        <v/>
      </c>
      <c r="D103" s="101" t="str">
        <f>IF(ISBLANK('Competition Data'!B103),"",'Competition Data'!B103)</f>
        <v>FY25</v>
      </c>
      <c r="E103" s="101" t="str">
        <f>IF(ISBLANK('Competition Data'!C103),"",'Competition Data'!C103)</f>
        <v>Operational Utilisation</v>
      </c>
      <c r="F103" s="101">
        <f>IF(ISBLANK('Competition Data'!G103),"",'Competition Data'!G103)</f>
        <v>59906</v>
      </c>
      <c r="G103">
        <f>IF(ISBLANK('Competition Data'!D103),"",'Competition Data'!D103)</f>
        <v>100</v>
      </c>
      <c r="H103">
        <f>IF(ISBLANK('Competition Data'!E103),"",'Competition Data'!E103)</f>
        <v>0</v>
      </c>
      <c r="I103">
        <f>IF(ISBLANK('Competition Data'!F103),"",'Competition Data'!F103)</f>
        <v>5.4</v>
      </c>
      <c r="J103" t="str">
        <f t="shared" si="3"/>
        <v>Newby (Operational Utilisation)</v>
      </c>
    </row>
    <row r="104" spans="1:10" x14ac:dyDescent="0.25">
      <c r="A104" t="str">
        <f t="shared" si="2"/>
        <v>NewbyFY26Operational Utilisation</v>
      </c>
      <c r="B104" s="102" t="str">
        <f>IF(ISBLANK('Competition Data'!A104),"",'Competition Data'!A104)</f>
        <v>Newby</v>
      </c>
      <c r="C104" s="101" t="str">
        <f>IF(ISBLANK('Competition Data'!H104),"",'Competition Data'!H104)</f>
        <v/>
      </c>
      <c r="D104" s="101" t="str">
        <f>IF(ISBLANK('Competition Data'!B104),"",'Competition Data'!B104)</f>
        <v>FY26</v>
      </c>
      <c r="E104" s="101" t="str">
        <f>IF(ISBLANK('Competition Data'!C104),"",'Competition Data'!C104)</f>
        <v>Operational Utilisation</v>
      </c>
      <c r="F104" s="101">
        <f>IF(ISBLANK('Competition Data'!G104),"",'Competition Data'!G104)</f>
        <v>59906</v>
      </c>
      <c r="G104">
        <f>IF(ISBLANK('Competition Data'!D104),"",'Competition Data'!D104)</f>
        <v>100</v>
      </c>
      <c r="H104">
        <f>IF(ISBLANK('Competition Data'!E104),"",'Competition Data'!E104)</f>
        <v>0</v>
      </c>
      <c r="I104">
        <f>IF(ISBLANK('Competition Data'!F104),"",'Competition Data'!F104)</f>
        <v>5.4</v>
      </c>
      <c r="J104" t="str">
        <f t="shared" si="3"/>
        <v>Newby (Operational Utilisation)</v>
      </c>
    </row>
    <row r="105" spans="1:10" x14ac:dyDescent="0.25">
      <c r="A105" t="str">
        <f t="shared" si="2"/>
        <v>NewbyFY27Operational Utilisation</v>
      </c>
      <c r="B105" s="102" t="str">
        <f>IF(ISBLANK('Competition Data'!A105),"",'Competition Data'!A105)</f>
        <v>Newby</v>
      </c>
      <c r="C105" s="101" t="str">
        <f>IF(ISBLANK('Competition Data'!H105),"",'Competition Data'!H105)</f>
        <v/>
      </c>
      <c r="D105" s="101" t="str">
        <f>IF(ISBLANK('Competition Data'!B105),"",'Competition Data'!B105)</f>
        <v>FY27</v>
      </c>
      <c r="E105" s="101" t="str">
        <f>IF(ISBLANK('Competition Data'!C105),"",'Competition Data'!C105)</f>
        <v>Operational Utilisation</v>
      </c>
      <c r="F105" s="101">
        <f>IF(ISBLANK('Competition Data'!G105),"",'Competition Data'!G105)</f>
        <v>59906</v>
      </c>
      <c r="G105">
        <f>IF(ISBLANK('Competition Data'!D105),"",'Competition Data'!D105)</f>
        <v>100</v>
      </c>
      <c r="H105">
        <f>IF(ISBLANK('Competition Data'!E105),"",'Competition Data'!E105)</f>
        <v>0</v>
      </c>
      <c r="I105">
        <f>IF(ISBLANK('Competition Data'!F105),"",'Competition Data'!F105)</f>
        <v>5.4</v>
      </c>
      <c r="J105" t="str">
        <f t="shared" si="3"/>
        <v>Newby (Operational Utilisation)</v>
      </c>
    </row>
    <row r="106" spans="1:10" x14ac:dyDescent="0.25">
      <c r="A106" t="str">
        <f t="shared" si="2"/>
        <v>NewbyFY28Operational Utilisation</v>
      </c>
      <c r="B106" s="102" t="str">
        <f>IF(ISBLANK('Competition Data'!A106),"",'Competition Data'!A106)</f>
        <v>Newby</v>
      </c>
      <c r="C106" s="101" t="str">
        <f>IF(ISBLANK('Competition Data'!H106),"",'Competition Data'!H106)</f>
        <v/>
      </c>
      <c r="D106" s="101" t="str">
        <f>IF(ISBLANK('Competition Data'!B106),"",'Competition Data'!B106)</f>
        <v>FY28</v>
      </c>
      <c r="E106" s="101" t="str">
        <f>IF(ISBLANK('Competition Data'!C106),"",'Competition Data'!C106)</f>
        <v>Operational Utilisation</v>
      </c>
      <c r="F106" s="101">
        <f>IF(ISBLANK('Competition Data'!G106),"",'Competition Data'!G106)</f>
        <v>59906</v>
      </c>
      <c r="G106">
        <f>IF(ISBLANK('Competition Data'!D106),"",'Competition Data'!D106)</f>
        <v>100</v>
      </c>
      <c r="H106">
        <f>IF(ISBLANK('Competition Data'!E106),"",'Competition Data'!E106)</f>
        <v>0</v>
      </c>
      <c r="I106">
        <f>IF(ISBLANK('Competition Data'!F106),"",'Competition Data'!F106)</f>
        <v>5.4</v>
      </c>
      <c r="J106" t="str">
        <f t="shared" si="3"/>
        <v>Newby (Operational Utilisation)</v>
      </c>
    </row>
    <row r="107" spans="1:10" x14ac:dyDescent="0.25">
      <c r="A107" t="str">
        <f t="shared" si="2"/>
        <v>Peel StW25/26Operational Utilisation Variable Availability</v>
      </c>
      <c r="B107" s="102" t="str">
        <f>IF(ISBLANK('Competition Data'!A107),"",'Competition Data'!A107)</f>
        <v>Peel St</v>
      </c>
      <c r="C107" s="101" t="str">
        <f>IF(ISBLANK('Competition Data'!H107),"",'Competition Data'!H107)</f>
        <v>ENWL-308</v>
      </c>
      <c r="D107" s="101" t="str">
        <f>IF(ISBLANK('Competition Data'!B107),"",'Competition Data'!B107)</f>
        <v>W25/26</v>
      </c>
      <c r="E107" s="101" t="str">
        <f>IF(ISBLANK('Competition Data'!C107),"",'Competition Data'!C107)</f>
        <v>Operational Utilisation Variable Availability</v>
      </c>
      <c r="F107" s="101">
        <f>IF(ISBLANK('Competition Data'!G107),"",'Competition Data'!G107)</f>
        <v>30447</v>
      </c>
      <c r="G107">
        <f>IF(ISBLANK('Competition Data'!D107),"",'Competition Data'!D107)</f>
        <v>24</v>
      </c>
      <c r="H107">
        <f>IF(ISBLANK('Competition Data'!E107),"",'Competition Data'!E107)</f>
        <v>24</v>
      </c>
      <c r="I107">
        <f>IF(ISBLANK('Competition Data'!F107),"",'Competition Data'!F107)</f>
        <v>0.22</v>
      </c>
      <c r="J107" t="str">
        <f t="shared" si="3"/>
        <v>Peel St (Operational Utilisation Variable Availability)</v>
      </c>
    </row>
    <row r="108" spans="1:10" x14ac:dyDescent="0.25">
      <c r="A108" t="str">
        <f t="shared" si="2"/>
        <v>Peel StW26/27Operational Utilisation Variable Availability</v>
      </c>
      <c r="B108" s="102" t="str">
        <f>IF(ISBLANK('Competition Data'!A108),"",'Competition Data'!A108)</f>
        <v>Peel St</v>
      </c>
      <c r="C108" s="101" t="str">
        <f>IF(ISBLANK('Competition Data'!H108),"",'Competition Data'!H108)</f>
        <v>ENWL-308</v>
      </c>
      <c r="D108" s="101" t="str">
        <f>IF(ISBLANK('Competition Data'!B108),"",'Competition Data'!B108)</f>
        <v>W26/27</v>
      </c>
      <c r="E108" s="101" t="str">
        <f>IF(ISBLANK('Competition Data'!C108),"",'Competition Data'!C108)</f>
        <v>Operational Utilisation Variable Availability</v>
      </c>
      <c r="F108" s="101">
        <f>IF(ISBLANK('Competition Data'!G108),"",'Competition Data'!G108)</f>
        <v>43407</v>
      </c>
      <c r="G108">
        <f>IF(ISBLANK('Competition Data'!D108),"",'Competition Data'!D108)</f>
        <v>48</v>
      </c>
      <c r="H108">
        <f>IF(ISBLANK('Competition Data'!E108),"",'Competition Data'!E108)</f>
        <v>160</v>
      </c>
      <c r="I108">
        <f>IF(ISBLANK('Competition Data'!F108),"",'Competition Data'!F108)</f>
        <v>0.67</v>
      </c>
      <c r="J108" t="str">
        <f t="shared" si="3"/>
        <v>Peel St (Operational Utilisation Variable Availability)</v>
      </c>
    </row>
    <row r="109" spans="1:10" x14ac:dyDescent="0.25">
      <c r="A109" t="str">
        <f t="shared" si="2"/>
        <v>Peel StW27/28Operational Utilisation Variable Availability</v>
      </c>
      <c r="B109" s="102" t="str">
        <f>IF(ISBLANK('Competition Data'!A109),"",'Competition Data'!A109)</f>
        <v>Peel St</v>
      </c>
      <c r="C109" s="101" t="str">
        <f>IF(ISBLANK('Competition Data'!H109),"",'Competition Data'!H109)</f>
        <v>ENWL-308</v>
      </c>
      <c r="D109" s="101" t="str">
        <f>IF(ISBLANK('Competition Data'!B109),"",'Competition Data'!B109)</f>
        <v>W27/28</v>
      </c>
      <c r="E109" s="101" t="str">
        <f>IF(ISBLANK('Competition Data'!C109),"",'Competition Data'!C109)</f>
        <v>Operational Utilisation Variable Availability</v>
      </c>
      <c r="F109" s="101">
        <f>IF(ISBLANK('Competition Data'!G109),"",'Competition Data'!G109)</f>
        <v>43407</v>
      </c>
      <c r="G109">
        <f>IF(ISBLANK('Competition Data'!D109),"",'Competition Data'!D109)</f>
        <v>48</v>
      </c>
      <c r="H109">
        <f>IF(ISBLANK('Competition Data'!E109),"",'Competition Data'!E109)</f>
        <v>386</v>
      </c>
      <c r="I109">
        <f>IF(ISBLANK('Competition Data'!F109),"",'Competition Data'!F109)</f>
        <v>0.99</v>
      </c>
      <c r="J109" t="str">
        <f t="shared" si="3"/>
        <v>Peel St (Operational Utilisation Variable Availability)</v>
      </c>
    </row>
    <row r="110" spans="1:10" x14ac:dyDescent="0.25">
      <c r="A110" t="str">
        <f t="shared" si="2"/>
        <v>RossallFY25Operational Utilisation</v>
      </c>
      <c r="B110" s="102" t="str">
        <f>IF(ISBLANK('Competition Data'!A110),"",'Competition Data'!A110)</f>
        <v>Rossall</v>
      </c>
      <c r="C110" s="101" t="str">
        <f>IF(ISBLANK('Competition Data'!H110),"",'Competition Data'!H110)</f>
        <v/>
      </c>
      <c r="D110" s="101" t="str">
        <f>IF(ISBLANK('Competition Data'!B110),"",'Competition Data'!B110)</f>
        <v>FY25</v>
      </c>
      <c r="E110" s="101" t="str">
        <f>IF(ISBLANK('Competition Data'!C110),"",'Competition Data'!C110)</f>
        <v>Operational Utilisation</v>
      </c>
      <c r="F110" s="101">
        <f>IF(ISBLANK('Competition Data'!G110),"",'Competition Data'!G110)</f>
        <v>19474</v>
      </c>
      <c r="G110">
        <f>IF(ISBLANK('Competition Data'!D110),"",'Competition Data'!D110)</f>
        <v>100</v>
      </c>
      <c r="H110">
        <f>IF(ISBLANK('Competition Data'!E110),"",'Competition Data'!E110)</f>
        <v>0</v>
      </c>
      <c r="I110">
        <f>IF(ISBLANK('Competition Data'!F110),"",'Competition Data'!F110)</f>
        <v>3.9</v>
      </c>
      <c r="J110" t="str">
        <f t="shared" si="3"/>
        <v>Rossall (Operational Utilisation)</v>
      </c>
    </row>
    <row r="111" spans="1:10" x14ac:dyDescent="0.25">
      <c r="A111" t="str">
        <f t="shared" si="2"/>
        <v>RossallFY26Operational Utilisation</v>
      </c>
      <c r="B111" s="102" t="str">
        <f>IF(ISBLANK('Competition Data'!A111),"",'Competition Data'!A111)</f>
        <v>Rossall</v>
      </c>
      <c r="C111" s="101" t="str">
        <f>IF(ISBLANK('Competition Data'!H111),"",'Competition Data'!H111)</f>
        <v/>
      </c>
      <c r="D111" s="101" t="str">
        <f>IF(ISBLANK('Competition Data'!B111),"",'Competition Data'!B111)</f>
        <v>FY26</v>
      </c>
      <c r="E111" s="101" t="str">
        <f>IF(ISBLANK('Competition Data'!C111),"",'Competition Data'!C111)</f>
        <v>Operational Utilisation</v>
      </c>
      <c r="F111" s="101">
        <f>IF(ISBLANK('Competition Data'!G111),"",'Competition Data'!G111)</f>
        <v>19474</v>
      </c>
      <c r="G111">
        <f>IF(ISBLANK('Competition Data'!D111),"",'Competition Data'!D111)</f>
        <v>100</v>
      </c>
      <c r="H111">
        <f>IF(ISBLANK('Competition Data'!E111),"",'Competition Data'!E111)</f>
        <v>0</v>
      </c>
      <c r="I111">
        <f>IF(ISBLANK('Competition Data'!F111),"",'Competition Data'!F111)</f>
        <v>3.9</v>
      </c>
      <c r="J111" t="str">
        <f t="shared" si="3"/>
        <v>Rossall (Operational Utilisation)</v>
      </c>
    </row>
    <row r="112" spans="1:10" x14ac:dyDescent="0.25">
      <c r="A112" t="str">
        <f t="shared" si="2"/>
        <v>RossallFY27Operational Utilisation</v>
      </c>
      <c r="B112" s="102" t="str">
        <f>IF(ISBLANK('Competition Data'!A112),"",'Competition Data'!A112)</f>
        <v>Rossall</v>
      </c>
      <c r="C112" s="101" t="str">
        <f>IF(ISBLANK('Competition Data'!H112),"",'Competition Data'!H112)</f>
        <v/>
      </c>
      <c r="D112" s="101" t="str">
        <f>IF(ISBLANK('Competition Data'!B112),"",'Competition Data'!B112)</f>
        <v>FY27</v>
      </c>
      <c r="E112" s="101" t="str">
        <f>IF(ISBLANK('Competition Data'!C112),"",'Competition Data'!C112)</f>
        <v>Operational Utilisation</v>
      </c>
      <c r="F112" s="101">
        <f>IF(ISBLANK('Competition Data'!G112),"",'Competition Data'!G112)</f>
        <v>19474</v>
      </c>
      <c r="G112">
        <f>IF(ISBLANK('Competition Data'!D112),"",'Competition Data'!D112)</f>
        <v>100</v>
      </c>
      <c r="H112">
        <f>IF(ISBLANK('Competition Data'!E112),"",'Competition Data'!E112)</f>
        <v>0</v>
      </c>
      <c r="I112">
        <f>IF(ISBLANK('Competition Data'!F112),"",'Competition Data'!F112)</f>
        <v>3.9</v>
      </c>
      <c r="J112" t="str">
        <f t="shared" si="3"/>
        <v>Rossall (Operational Utilisation)</v>
      </c>
    </row>
    <row r="113" spans="1:10" x14ac:dyDescent="0.25">
      <c r="A113" t="str">
        <f t="shared" si="2"/>
        <v>RossallFY28Operational Utilisation</v>
      </c>
      <c r="B113" s="102" t="str">
        <f>IF(ISBLANK('Competition Data'!A113),"",'Competition Data'!A113)</f>
        <v>Rossall</v>
      </c>
      <c r="C113" s="101" t="str">
        <f>IF(ISBLANK('Competition Data'!H113),"",'Competition Data'!H113)</f>
        <v/>
      </c>
      <c r="D113" s="101" t="str">
        <f>IF(ISBLANK('Competition Data'!B113),"",'Competition Data'!B113)</f>
        <v>FY28</v>
      </c>
      <c r="E113" s="101" t="str">
        <f>IF(ISBLANK('Competition Data'!C113),"",'Competition Data'!C113)</f>
        <v>Operational Utilisation</v>
      </c>
      <c r="F113" s="101">
        <f>IF(ISBLANK('Competition Data'!G113),"",'Competition Data'!G113)</f>
        <v>19474</v>
      </c>
      <c r="G113">
        <f>IF(ISBLANK('Competition Data'!D113),"",'Competition Data'!D113)</f>
        <v>100</v>
      </c>
      <c r="H113">
        <f>IF(ISBLANK('Competition Data'!E113),"",'Competition Data'!E113)</f>
        <v>0</v>
      </c>
      <c r="I113">
        <f>IF(ISBLANK('Competition Data'!F113),"",'Competition Data'!F113)</f>
        <v>3.9</v>
      </c>
      <c r="J113" t="str">
        <f t="shared" si="3"/>
        <v>Rossall (Operational Utilisation)</v>
      </c>
    </row>
    <row r="114" spans="1:10" x14ac:dyDescent="0.25">
      <c r="A114" t="str">
        <f t="shared" si="2"/>
        <v>ScarisbrickFY25Operational Utilisation</v>
      </c>
      <c r="B114" s="102" t="str">
        <f>IF(ISBLANK('Competition Data'!A114),"",'Competition Data'!A114)</f>
        <v>Scarisbrick</v>
      </c>
      <c r="C114" s="101" t="str">
        <f>IF(ISBLANK('Competition Data'!H114),"",'Competition Data'!H114)</f>
        <v/>
      </c>
      <c r="D114" s="101" t="str">
        <f>IF(ISBLANK('Competition Data'!B114),"",'Competition Data'!B114)</f>
        <v>FY25</v>
      </c>
      <c r="E114" s="101" t="str">
        <f>IF(ISBLANK('Competition Data'!C114),"",'Competition Data'!C114)</f>
        <v>Operational Utilisation</v>
      </c>
      <c r="F114" s="101">
        <f>IF(ISBLANK('Competition Data'!G114),"",'Competition Data'!G114)</f>
        <v>33878</v>
      </c>
      <c r="G114">
        <f>IF(ISBLANK('Competition Data'!D114),"",'Competition Data'!D114)</f>
        <v>100</v>
      </c>
      <c r="H114">
        <f>IF(ISBLANK('Competition Data'!E114),"",'Competition Data'!E114)</f>
        <v>0</v>
      </c>
      <c r="I114">
        <f>IF(ISBLANK('Competition Data'!F114),"",'Competition Data'!F114)</f>
        <v>3.7</v>
      </c>
      <c r="J114" t="str">
        <f t="shared" si="3"/>
        <v>Scarisbrick (Operational Utilisation)</v>
      </c>
    </row>
    <row r="115" spans="1:10" x14ac:dyDescent="0.25">
      <c r="A115" t="str">
        <f t="shared" si="2"/>
        <v>ScarisbrickFY26Operational Utilisation</v>
      </c>
      <c r="B115" s="102" t="str">
        <f>IF(ISBLANK('Competition Data'!A115),"",'Competition Data'!A115)</f>
        <v>Scarisbrick</v>
      </c>
      <c r="C115" s="101" t="str">
        <f>IF(ISBLANK('Competition Data'!H115),"",'Competition Data'!H115)</f>
        <v/>
      </c>
      <c r="D115" s="101" t="str">
        <f>IF(ISBLANK('Competition Data'!B115),"",'Competition Data'!B115)</f>
        <v>FY26</v>
      </c>
      <c r="E115" s="101" t="str">
        <f>IF(ISBLANK('Competition Data'!C115),"",'Competition Data'!C115)</f>
        <v>Operational Utilisation</v>
      </c>
      <c r="F115" s="101">
        <f>IF(ISBLANK('Competition Data'!G115),"",'Competition Data'!G115)</f>
        <v>33878</v>
      </c>
      <c r="G115">
        <f>IF(ISBLANK('Competition Data'!D115),"",'Competition Data'!D115)</f>
        <v>100</v>
      </c>
      <c r="H115">
        <f>IF(ISBLANK('Competition Data'!E115),"",'Competition Data'!E115)</f>
        <v>0</v>
      </c>
      <c r="I115">
        <f>IF(ISBLANK('Competition Data'!F115),"",'Competition Data'!F115)</f>
        <v>3.7</v>
      </c>
      <c r="J115" t="str">
        <f t="shared" si="3"/>
        <v>Scarisbrick (Operational Utilisation)</v>
      </c>
    </row>
    <row r="116" spans="1:10" x14ac:dyDescent="0.25">
      <c r="A116" t="str">
        <f t="shared" si="2"/>
        <v>ScarisbrickFY27Operational Utilisation</v>
      </c>
      <c r="B116" s="102" t="str">
        <f>IF(ISBLANK('Competition Data'!A116),"",'Competition Data'!A116)</f>
        <v>Scarisbrick</v>
      </c>
      <c r="C116" s="101" t="str">
        <f>IF(ISBLANK('Competition Data'!H116),"",'Competition Data'!H116)</f>
        <v/>
      </c>
      <c r="D116" s="101" t="str">
        <f>IF(ISBLANK('Competition Data'!B116),"",'Competition Data'!B116)</f>
        <v>FY27</v>
      </c>
      <c r="E116" s="101" t="str">
        <f>IF(ISBLANK('Competition Data'!C116),"",'Competition Data'!C116)</f>
        <v>Operational Utilisation</v>
      </c>
      <c r="F116" s="101">
        <f>IF(ISBLANK('Competition Data'!G116),"",'Competition Data'!G116)</f>
        <v>33878</v>
      </c>
      <c r="G116">
        <f>IF(ISBLANK('Competition Data'!D116),"",'Competition Data'!D116)</f>
        <v>100</v>
      </c>
      <c r="H116">
        <f>IF(ISBLANK('Competition Data'!E116),"",'Competition Data'!E116)</f>
        <v>0</v>
      </c>
      <c r="I116">
        <f>IF(ISBLANK('Competition Data'!F116),"",'Competition Data'!F116)</f>
        <v>3.7</v>
      </c>
      <c r="J116" t="str">
        <f t="shared" si="3"/>
        <v>Scarisbrick (Operational Utilisation)</v>
      </c>
    </row>
    <row r="117" spans="1:10" x14ac:dyDescent="0.25">
      <c r="A117" t="str">
        <f t="shared" si="2"/>
        <v>ScarisbrickFY28Operational Utilisation</v>
      </c>
      <c r="B117" s="102" t="str">
        <f>IF(ISBLANK('Competition Data'!A117),"",'Competition Data'!A117)</f>
        <v>Scarisbrick</v>
      </c>
      <c r="C117" s="101" t="str">
        <f>IF(ISBLANK('Competition Data'!H117),"",'Competition Data'!H117)</f>
        <v/>
      </c>
      <c r="D117" s="101" t="str">
        <f>IF(ISBLANK('Competition Data'!B117),"",'Competition Data'!B117)</f>
        <v>FY28</v>
      </c>
      <c r="E117" s="101" t="str">
        <f>IF(ISBLANK('Competition Data'!C117),"",'Competition Data'!C117)</f>
        <v>Operational Utilisation</v>
      </c>
      <c r="F117" s="101">
        <f>IF(ISBLANK('Competition Data'!G117),"",'Competition Data'!G117)</f>
        <v>33878</v>
      </c>
      <c r="G117">
        <f>IF(ISBLANK('Competition Data'!D117),"",'Competition Data'!D117)</f>
        <v>100</v>
      </c>
      <c r="H117">
        <f>IF(ISBLANK('Competition Data'!E117),"",'Competition Data'!E117)</f>
        <v>0</v>
      </c>
      <c r="I117">
        <f>IF(ISBLANK('Competition Data'!F117),"",'Competition Data'!F117)</f>
        <v>3.7</v>
      </c>
      <c r="J117" t="str">
        <f t="shared" si="3"/>
        <v>Scarisbrick (Operational Utilisation)</v>
      </c>
    </row>
    <row r="118" spans="1:10" x14ac:dyDescent="0.25">
      <c r="A118" t="str">
        <f t="shared" si="2"/>
        <v>SeberghamFY25Operational Utilisation</v>
      </c>
      <c r="B118" s="102" t="str">
        <f>IF(ISBLANK('Competition Data'!A118),"",'Competition Data'!A118)</f>
        <v>Sebergham</v>
      </c>
      <c r="C118" s="101" t="str">
        <f>IF(ISBLANK('Competition Data'!H118),"",'Competition Data'!H118)</f>
        <v/>
      </c>
      <c r="D118" s="101" t="str">
        <f>IF(ISBLANK('Competition Data'!B118),"",'Competition Data'!B118)</f>
        <v>FY25</v>
      </c>
      <c r="E118" s="101" t="str">
        <f>IF(ISBLANK('Competition Data'!C118),"",'Competition Data'!C118)</f>
        <v>Operational Utilisation</v>
      </c>
      <c r="F118" s="101">
        <f>IF(ISBLANK('Competition Data'!G118),"",'Competition Data'!G118)</f>
        <v>27001</v>
      </c>
      <c r="G118">
        <f>IF(ISBLANK('Competition Data'!D118),"",'Competition Data'!D118)</f>
        <v>100</v>
      </c>
      <c r="H118">
        <f>IF(ISBLANK('Competition Data'!E118),"",'Competition Data'!E118)</f>
        <v>0</v>
      </c>
      <c r="I118">
        <f>IF(ISBLANK('Competition Data'!F118),"",'Competition Data'!F118)</f>
        <v>3.8</v>
      </c>
      <c r="J118" t="str">
        <f t="shared" si="3"/>
        <v>Sebergham (Operational Utilisation)</v>
      </c>
    </row>
    <row r="119" spans="1:10" x14ac:dyDescent="0.25">
      <c r="A119" t="str">
        <f t="shared" si="2"/>
        <v>SeberghamFY26Operational Utilisation</v>
      </c>
      <c r="B119" s="102" t="str">
        <f>IF(ISBLANK('Competition Data'!A119),"",'Competition Data'!A119)</f>
        <v>Sebergham</v>
      </c>
      <c r="C119" s="101" t="str">
        <f>IF(ISBLANK('Competition Data'!H119),"",'Competition Data'!H119)</f>
        <v/>
      </c>
      <c r="D119" s="101" t="str">
        <f>IF(ISBLANK('Competition Data'!B119),"",'Competition Data'!B119)</f>
        <v>FY26</v>
      </c>
      <c r="E119" s="101" t="str">
        <f>IF(ISBLANK('Competition Data'!C119),"",'Competition Data'!C119)</f>
        <v>Operational Utilisation</v>
      </c>
      <c r="F119" s="101">
        <f>IF(ISBLANK('Competition Data'!G119),"",'Competition Data'!G119)</f>
        <v>27001</v>
      </c>
      <c r="G119">
        <f>IF(ISBLANK('Competition Data'!D119),"",'Competition Data'!D119)</f>
        <v>100</v>
      </c>
      <c r="H119">
        <f>IF(ISBLANK('Competition Data'!E119),"",'Competition Data'!E119)</f>
        <v>0</v>
      </c>
      <c r="I119">
        <f>IF(ISBLANK('Competition Data'!F119),"",'Competition Data'!F119)</f>
        <v>3.8</v>
      </c>
      <c r="J119" t="str">
        <f t="shared" si="3"/>
        <v>Sebergham (Operational Utilisation)</v>
      </c>
    </row>
    <row r="120" spans="1:10" x14ac:dyDescent="0.25">
      <c r="A120" t="str">
        <f t="shared" si="2"/>
        <v>SeberghamFY27Operational Utilisation</v>
      </c>
      <c r="B120" s="102" t="str">
        <f>IF(ISBLANK('Competition Data'!A120),"",'Competition Data'!A120)</f>
        <v>Sebergham</v>
      </c>
      <c r="C120" s="101" t="str">
        <f>IF(ISBLANK('Competition Data'!H120),"",'Competition Data'!H120)</f>
        <v/>
      </c>
      <c r="D120" s="101" t="str">
        <f>IF(ISBLANK('Competition Data'!B120),"",'Competition Data'!B120)</f>
        <v>FY27</v>
      </c>
      <c r="E120" s="101" t="str">
        <f>IF(ISBLANK('Competition Data'!C120),"",'Competition Data'!C120)</f>
        <v>Operational Utilisation</v>
      </c>
      <c r="F120" s="101">
        <f>IF(ISBLANK('Competition Data'!G120),"",'Competition Data'!G120)</f>
        <v>27001</v>
      </c>
      <c r="G120">
        <f>IF(ISBLANK('Competition Data'!D120),"",'Competition Data'!D120)</f>
        <v>100</v>
      </c>
      <c r="H120">
        <f>IF(ISBLANK('Competition Data'!E120),"",'Competition Data'!E120)</f>
        <v>0</v>
      </c>
      <c r="I120">
        <f>IF(ISBLANK('Competition Data'!F120),"",'Competition Data'!F120)</f>
        <v>3.8</v>
      </c>
      <c r="J120" t="str">
        <f t="shared" si="3"/>
        <v>Sebergham (Operational Utilisation)</v>
      </c>
    </row>
    <row r="121" spans="1:10" x14ac:dyDescent="0.25">
      <c r="A121" t="str">
        <f t="shared" si="2"/>
        <v>SeberghamFY28Operational Utilisation</v>
      </c>
      <c r="B121" s="102" t="str">
        <f>IF(ISBLANK('Competition Data'!A121),"",'Competition Data'!A121)</f>
        <v>Sebergham</v>
      </c>
      <c r="C121" s="101" t="str">
        <f>IF(ISBLANK('Competition Data'!H121),"",'Competition Data'!H121)</f>
        <v/>
      </c>
      <c r="D121" s="101" t="str">
        <f>IF(ISBLANK('Competition Data'!B121),"",'Competition Data'!B121)</f>
        <v>FY28</v>
      </c>
      <c r="E121" s="101" t="str">
        <f>IF(ISBLANK('Competition Data'!C121),"",'Competition Data'!C121)</f>
        <v>Operational Utilisation</v>
      </c>
      <c r="F121" s="101">
        <f>IF(ISBLANK('Competition Data'!G121),"",'Competition Data'!G121)</f>
        <v>27001</v>
      </c>
      <c r="G121">
        <f>IF(ISBLANK('Competition Data'!D121),"",'Competition Data'!D121)</f>
        <v>100</v>
      </c>
      <c r="H121">
        <f>IF(ISBLANK('Competition Data'!E121),"",'Competition Data'!E121)</f>
        <v>0</v>
      </c>
      <c r="I121">
        <f>IF(ISBLANK('Competition Data'!F121),"",'Competition Data'!F121)</f>
        <v>3.8</v>
      </c>
      <c r="J121" t="str">
        <f t="shared" si="3"/>
        <v>Sebergham (Operational Utilisation)</v>
      </c>
    </row>
    <row r="122" spans="1:10" x14ac:dyDescent="0.25">
      <c r="A122" t="str">
        <f t="shared" si="2"/>
        <v>SedberghFY25Operational Utilisation</v>
      </c>
      <c r="B122" s="102" t="str">
        <f>IF(ISBLANK('Competition Data'!A122),"",'Competition Data'!A122)</f>
        <v>Sedbergh</v>
      </c>
      <c r="C122" s="101" t="str">
        <f>IF(ISBLANK('Competition Data'!H122),"",'Competition Data'!H122)</f>
        <v/>
      </c>
      <c r="D122" s="101" t="str">
        <f>IF(ISBLANK('Competition Data'!B122),"",'Competition Data'!B122)</f>
        <v>FY25</v>
      </c>
      <c r="E122" s="101" t="str">
        <f>IF(ISBLANK('Competition Data'!C122),"",'Competition Data'!C122)</f>
        <v>Operational Utilisation</v>
      </c>
      <c r="F122" s="101">
        <f>IF(ISBLANK('Competition Data'!G122),"",'Competition Data'!G122)</f>
        <v>50311</v>
      </c>
      <c r="G122">
        <f>IF(ISBLANK('Competition Data'!D122),"",'Competition Data'!D122)</f>
        <v>100</v>
      </c>
      <c r="H122">
        <f>IF(ISBLANK('Competition Data'!E122),"",'Competition Data'!E122)</f>
        <v>0</v>
      </c>
      <c r="I122">
        <f>IF(ISBLANK('Competition Data'!F122),"",'Competition Data'!F122)</f>
        <v>4.0999999999999996</v>
      </c>
      <c r="J122" t="str">
        <f t="shared" si="3"/>
        <v>Sedbergh (Operational Utilisation)</v>
      </c>
    </row>
    <row r="123" spans="1:10" x14ac:dyDescent="0.25">
      <c r="A123" t="str">
        <f t="shared" si="2"/>
        <v>SedberghFY26Operational Utilisation</v>
      </c>
      <c r="B123" s="102" t="str">
        <f>IF(ISBLANK('Competition Data'!A123),"",'Competition Data'!A123)</f>
        <v>Sedbergh</v>
      </c>
      <c r="C123" s="101" t="str">
        <f>IF(ISBLANK('Competition Data'!H123),"",'Competition Data'!H123)</f>
        <v/>
      </c>
      <c r="D123" s="101" t="str">
        <f>IF(ISBLANK('Competition Data'!B123),"",'Competition Data'!B123)</f>
        <v>FY26</v>
      </c>
      <c r="E123" s="101" t="str">
        <f>IF(ISBLANK('Competition Data'!C123),"",'Competition Data'!C123)</f>
        <v>Operational Utilisation</v>
      </c>
      <c r="F123" s="101">
        <f>IF(ISBLANK('Competition Data'!G123),"",'Competition Data'!G123)</f>
        <v>50311</v>
      </c>
      <c r="G123">
        <f>IF(ISBLANK('Competition Data'!D123),"",'Competition Data'!D123)</f>
        <v>100</v>
      </c>
      <c r="H123">
        <f>IF(ISBLANK('Competition Data'!E123),"",'Competition Data'!E123)</f>
        <v>0</v>
      </c>
      <c r="I123">
        <f>IF(ISBLANK('Competition Data'!F123),"",'Competition Data'!F123)</f>
        <v>4.0999999999999996</v>
      </c>
      <c r="J123" t="str">
        <f t="shared" si="3"/>
        <v>Sedbergh (Operational Utilisation)</v>
      </c>
    </row>
    <row r="124" spans="1:10" x14ac:dyDescent="0.25">
      <c r="A124" t="str">
        <f t="shared" si="2"/>
        <v>SedberghFY27Operational Utilisation</v>
      </c>
      <c r="B124" s="102" t="str">
        <f>IF(ISBLANK('Competition Data'!A124),"",'Competition Data'!A124)</f>
        <v>Sedbergh</v>
      </c>
      <c r="C124" s="101" t="str">
        <f>IF(ISBLANK('Competition Data'!H124),"",'Competition Data'!H124)</f>
        <v/>
      </c>
      <c r="D124" s="101" t="str">
        <f>IF(ISBLANK('Competition Data'!B124),"",'Competition Data'!B124)</f>
        <v>FY27</v>
      </c>
      <c r="E124" s="101" t="str">
        <f>IF(ISBLANK('Competition Data'!C124),"",'Competition Data'!C124)</f>
        <v>Operational Utilisation</v>
      </c>
      <c r="F124" s="101">
        <f>IF(ISBLANK('Competition Data'!G124),"",'Competition Data'!G124)</f>
        <v>50311</v>
      </c>
      <c r="G124">
        <f>IF(ISBLANK('Competition Data'!D124),"",'Competition Data'!D124)</f>
        <v>100</v>
      </c>
      <c r="H124">
        <f>IF(ISBLANK('Competition Data'!E124),"",'Competition Data'!E124)</f>
        <v>0</v>
      </c>
      <c r="I124">
        <f>IF(ISBLANK('Competition Data'!F124),"",'Competition Data'!F124)</f>
        <v>4.0999999999999996</v>
      </c>
      <c r="J124" t="str">
        <f t="shared" si="3"/>
        <v>Sedbergh (Operational Utilisation)</v>
      </c>
    </row>
    <row r="125" spans="1:10" x14ac:dyDescent="0.25">
      <c r="A125" t="str">
        <f t="shared" si="2"/>
        <v>SedberghFY28Operational Utilisation</v>
      </c>
      <c r="B125" s="102" t="str">
        <f>IF(ISBLANK('Competition Data'!A125),"",'Competition Data'!A125)</f>
        <v>Sedbergh</v>
      </c>
      <c r="C125" s="101" t="str">
        <f>IF(ISBLANK('Competition Data'!H125),"",'Competition Data'!H125)</f>
        <v/>
      </c>
      <c r="D125" s="101" t="str">
        <f>IF(ISBLANK('Competition Data'!B125),"",'Competition Data'!B125)</f>
        <v>FY28</v>
      </c>
      <c r="E125" s="101" t="str">
        <f>IF(ISBLANK('Competition Data'!C125),"",'Competition Data'!C125)</f>
        <v>Operational Utilisation</v>
      </c>
      <c r="F125" s="101">
        <f>IF(ISBLANK('Competition Data'!G125),"",'Competition Data'!G125)</f>
        <v>50311</v>
      </c>
      <c r="G125">
        <f>IF(ISBLANK('Competition Data'!D125),"",'Competition Data'!D125)</f>
        <v>100</v>
      </c>
      <c r="H125">
        <f>IF(ISBLANK('Competition Data'!E125),"",'Competition Data'!E125)</f>
        <v>0</v>
      </c>
      <c r="I125">
        <f>IF(ISBLANK('Competition Data'!F125),"",'Competition Data'!F125)</f>
        <v>4.0999999999999996</v>
      </c>
      <c r="J125" t="str">
        <f t="shared" si="3"/>
        <v>Sedbergh (Operational Utilisation)</v>
      </c>
    </row>
    <row r="126" spans="1:10" x14ac:dyDescent="0.25">
      <c r="A126" t="str">
        <f t="shared" si="2"/>
        <v>SettleW24/25Operational Utilisation Variable Availability</v>
      </c>
      <c r="B126" s="102" t="str">
        <f>IF(ISBLANK('Competition Data'!A126),"",'Competition Data'!A126)</f>
        <v>Settle</v>
      </c>
      <c r="C126" s="101" t="str">
        <f>IF(ISBLANK('Competition Data'!H126),"",'Competition Data'!H126)</f>
        <v>ENWL-313</v>
      </c>
      <c r="D126" s="101" t="str">
        <f>IF(ISBLANK('Competition Data'!B126),"",'Competition Data'!B126)</f>
        <v>W24/25</v>
      </c>
      <c r="E126" s="101" t="str">
        <f>IF(ISBLANK('Competition Data'!C126),"",'Competition Data'!C126)</f>
        <v>Operational Utilisation Variable Availability</v>
      </c>
      <c r="F126" s="101">
        <f>IF(ISBLANK('Competition Data'!G126),"",'Competition Data'!G126)</f>
        <v>43407</v>
      </c>
      <c r="G126">
        <f>IF(ISBLANK('Competition Data'!D126),"",'Competition Data'!D126)</f>
        <v>48</v>
      </c>
      <c r="H126">
        <f>IF(ISBLANK('Competition Data'!E126),"",'Competition Data'!E126)</f>
        <v>103</v>
      </c>
      <c r="I126">
        <f>IF(ISBLANK('Competition Data'!F126),"",'Competition Data'!F126)</f>
        <v>0.59</v>
      </c>
      <c r="J126" t="str">
        <f t="shared" si="3"/>
        <v>Settle (Operational Utilisation Variable Availability)</v>
      </c>
    </row>
    <row r="127" spans="1:10" x14ac:dyDescent="0.25">
      <c r="A127" t="str">
        <f t="shared" si="2"/>
        <v>SettleW25/26Operational Utilisation Variable Availability</v>
      </c>
      <c r="B127" s="102" t="str">
        <f>IF(ISBLANK('Competition Data'!A127),"",'Competition Data'!A127)</f>
        <v>Settle</v>
      </c>
      <c r="C127" s="101" t="str">
        <f>IF(ISBLANK('Competition Data'!H127),"",'Competition Data'!H127)</f>
        <v>ENWL-313</v>
      </c>
      <c r="D127" s="101" t="str">
        <f>IF(ISBLANK('Competition Data'!B127),"",'Competition Data'!B127)</f>
        <v>W25/26</v>
      </c>
      <c r="E127" s="101" t="str">
        <f>IF(ISBLANK('Competition Data'!C127),"",'Competition Data'!C127)</f>
        <v>Operational Utilisation Variable Availability</v>
      </c>
      <c r="F127" s="101">
        <f>IF(ISBLANK('Competition Data'!G127),"",'Competition Data'!G127)</f>
        <v>43407</v>
      </c>
      <c r="G127">
        <f>IF(ISBLANK('Competition Data'!D127),"",'Competition Data'!D127)</f>
        <v>48</v>
      </c>
      <c r="H127">
        <f>IF(ISBLANK('Competition Data'!E127),"",'Competition Data'!E127)</f>
        <v>182</v>
      </c>
      <c r="I127">
        <f>IF(ISBLANK('Competition Data'!F127),"",'Competition Data'!F127)</f>
        <v>0.69</v>
      </c>
      <c r="J127" t="str">
        <f t="shared" si="3"/>
        <v>Settle (Operational Utilisation Variable Availability)</v>
      </c>
    </row>
    <row r="128" spans="1:10" x14ac:dyDescent="0.25">
      <c r="A128" t="str">
        <f t="shared" si="2"/>
        <v>SettleW26/27Operational Utilisation Variable Availability</v>
      </c>
      <c r="B128" s="102" t="str">
        <f>IF(ISBLANK('Competition Data'!A128),"",'Competition Data'!A128)</f>
        <v>Settle</v>
      </c>
      <c r="C128" s="101" t="str">
        <f>IF(ISBLANK('Competition Data'!H128),"",'Competition Data'!H128)</f>
        <v>ENWL-313</v>
      </c>
      <c r="D128" s="101" t="str">
        <f>IF(ISBLANK('Competition Data'!B128),"",'Competition Data'!B128)</f>
        <v>W26/27</v>
      </c>
      <c r="E128" s="101" t="str">
        <f>IF(ISBLANK('Competition Data'!C128),"",'Competition Data'!C128)</f>
        <v>Operational Utilisation Variable Availability</v>
      </c>
      <c r="F128" s="101">
        <f>IF(ISBLANK('Competition Data'!G128),"",'Competition Data'!G128)</f>
        <v>43407</v>
      </c>
      <c r="G128">
        <f>IF(ISBLANK('Competition Data'!D128),"",'Competition Data'!D128)</f>
        <v>48</v>
      </c>
      <c r="H128">
        <f>IF(ISBLANK('Competition Data'!E128),"",'Competition Data'!E128)</f>
        <v>266</v>
      </c>
      <c r="I128">
        <f>IF(ISBLANK('Competition Data'!F128),"",'Competition Data'!F128)</f>
        <v>0.8</v>
      </c>
      <c r="J128" t="str">
        <f t="shared" si="3"/>
        <v>Settle (Operational Utilisation Variable Availability)</v>
      </c>
    </row>
    <row r="129" spans="1:10" x14ac:dyDescent="0.25">
      <c r="A129" t="str">
        <f t="shared" si="2"/>
        <v>SettleW27/28Operational Utilisation Variable Availability</v>
      </c>
      <c r="B129" s="102" t="str">
        <f>IF(ISBLANK('Competition Data'!A129),"",'Competition Data'!A129)</f>
        <v>Settle</v>
      </c>
      <c r="C129" s="101" t="str">
        <f>IF(ISBLANK('Competition Data'!H129),"",'Competition Data'!H129)</f>
        <v>ENWL-313</v>
      </c>
      <c r="D129" s="101" t="str">
        <f>IF(ISBLANK('Competition Data'!B129),"",'Competition Data'!B129)</f>
        <v>W27/28</v>
      </c>
      <c r="E129" s="101" t="str">
        <f>IF(ISBLANK('Competition Data'!C129),"",'Competition Data'!C129)</f>
        <v>Operational Utilisation Variable Availability</v>
      </c>
      <c r="F129" s="101">
        <f>IF(ISBLANK('Competition Data'!G129),"",'Competition Data'!G129)</f>
        <v>43407</v>
      </c>
      <c r="G129">
        <f>IF(ISBLANK('Competition Data'!D129),"",'Competition Data'!D129)</f>
        <v>48</v>
      </c>
      <c r="H129">
        <f>IF(ISBLANK('Competition Data'!E129),"",'Competition Data'!E129)</f>
        <v>360</v>
      </c>
      <c r="I129">
        <f>IF(ISBLANK('Competition Data'!F129),"",'Competition Data'!F129)</f>
        <v>0.89</v>
      </c>
      <c r="J129" t="str">
        <f t="shared" si="3"/>
        <v>Settle (Operational Utilisation Variable Availability)</v>
      </c>
    </row>
    <row r="130" spans="1:10" x14ac:dyDescent="0.25">
      <c r="A130" t="str">
        <f t="shared" si="2"/>
        <v>SettleFY25Operational Utilisation</v>
      </c>
      <c r="B130" s="102" t="str">
        <f>IF(ISBLANK('Competition Data'!A130),"",'Competition Data'!A130)</f>
        <v>Settle</v>
      </c>
      <c r="C130" s="101" t="str">
        <f>IF(ISBLANK('Competition Data'!H130),"",'Competition Data'!H130)</f>
        <v/>
      </c>
      <c r="D130" s="101" t="str">
        <f>IF(ISBLANK('Competition Data'!B130),"",'Competition Data'!B130)</f>
        <v>FY25</v>
      </c>
      <c r="E130" s="101" t="str">
        <f>IF(ISBLANK('Competition Data'!C130),"",'Competition Data'!C130)</f>
        <v>Operational Utilisation</v>
      </c>
      <c r="F130" s="101">
        <f>IF(ISBLANK('Competition Data'!G130),"",'Competition Data'!G130)</f>
        <v>52064</v>
      </c>
      <c r="G130">
        <f>IF(ISBLANK('Competition Data'!D130),"",'Competition Data'!D130)</f>
        <v>100</v>
      </c>
      <c r="H130">
        <f>IF(ISBLANK('Competition Data'!E130),"",'Competition Data'!E130)</f>
        <v>0</v>
      </c>
      <c r="I130">
        <f>IF(ISBLANK('Competition Data'!F130),"",'Competition Data'!F130)</f>
        <v>4.4000000000000004</v>
      </c>
      <c r="J130" t="str">
        <f t="shared" si="3"/>
        <v>Settle (Operational Utilisation)</v>
      </c>
    </row>
    <row r="131" spans="1:10" x14ac:dyDescent="0.25">
      <c r="A131" t="str">
        <f t="shared" ref="A131:A194" si="4">CONCATENATE(B131,D131,E131)</f>
        <v>SettleFY26Operational Utilisation</v>
      </c>
      <c r="B131" s="102" t="str">
        <f>IF(ISBLANK('Competition Data'!A131),"",'Competition Data'!A131)</f>
        <v>Settle</v>
      </c>
      <c r="C131" s="101" t="str">
        <f>IF(ISBLANK('Competition Data'!H131),"",'Competition Data'!H131)</f>
        <v/>
      </c>
      <c r="D131" s="101" t="str">
        <f>IF(ISBLANK('Competition Data'!B131),"",'Competition Data'!B131)</f>
        <v>FY26</v>
      </c>
      <c r="E131" s="101" t="str">
        <f>IF(ISBLANK('Competition Data'!C131),"",'Competition Data'!C131)</f>
        <v>Operational Utilisation</v>
      </c>
      <c r="F131" s="101">
        <f>IF(ISBLANK('Competition Data'!G131),"",'Competition Data'!G131)</f>
        <v>52064</v>
      </c>
      <c r="G131">
        <f>IF(ISBLANK('Competition Data'!D131),"",'Competition Data'!D131)</f>
        <v>100</v>
      </c>
      <c r="H131">
        <f>IF(ISBLANK('Competition Data'!E131),"",'Competition Data'!E131)</f>
        <v>0</v>
      </c>
      <c r="I131">
        <f>IF(ISBLANK('Competition Data'!F131),"",'Competition Data'!F131)</f>
        <v>4.4000000000000004</v>
      </c>
      <c r="J131" t="str">
        <f t="shared" ref="J131:J194" si="5">CONCATENATE(B131," (",E131,")")</f>
        <v>Settle (Operational Utilisation)</v>
      </c>
    </row>
    <row r="132" spans="1:10" x14ac:dyDescent="0.25">
      <c r="A132" t="str">
        <f t="shared" si="4"/>
        <v>SettleFY27Operational Utilisation</v>
      </c>
      <c r="B132" s="102" t="str">
        <f>IF(ISBLANK('Competition Data'!A132),"",'Competition Data'!A132)</f>
        <v>Settle</v>
      </c>
      <c r="C132" s="101" t="str">
        <f>IF(ISBLANK('Competition Data'!H132),"",'Competition Data'!H132)</f>
        <v/>
      </c>
      <c r="D132" s="101" t="str">
        <f>IF(ISBLANK('Competition Data'!B132),"",'Competition Data'!B132)</f>
        <v>FY27</v>
      </c>
      <c r="E132" s="101" t="str">
        <f>IF(ISBLANK('Competition Data'!C132),"",'Competition Data'!C132)</f>
        <v>Operational Utilisation</v>
      </c>
      <c r="F132" s="101">
        <f>IF(ISBLANK('Competition Data'!G132),"",'Competition Data'!G132)</f>
        <v>52064</v>
      </c>
      <c r="G132">
        <f>IF(ISBLANK('Competition Data'!D132),"",'Competition Data'!D132)</f>
        <v>100</v>
      </c>
      <c r="H132">
        <f>IF(ISBLANK('Competition Data'!E132),"",'Competition Data'!E132)</f>
        <v>0</v>
      </c>
      <c r="I132">
        <f>IF(ISBLANK('Competition Data'!F132),"",'Competition Data'!F132)</f>
        <v>4.4000000000000004</v>
      </c>
      <c r="J132" t="str">
        <f t="shared" si="5"/>
        <v>Settle (Operational Utilisation)</v>
      </c>
    </row>
    <row r="133" spans="1:10" x14ac:dyDescent="0.25">
      <c r="A133" t="str">
        <f t="shared" si="4"/>
        <v>SettleFY28Operational Utilisation</v>
      </c>
      <c r="B133" s="102" t="str">
        <f>IF(ISBLANK('Competition Data'!A133),"",'Competition Data'!A133)</f>
        <v>Settle</v>
      </c>
      <c r="C133" s="101" t="str">
        <f>IF(ISBLANK('Competition Data'!H133),"",'Competition Data'!H133)</f>
        <v/>
      </c>
      <c r="D133" s="101" t="str">
        <f>IF(ISBLANK('Competition Data'!B133),"",'Competition Data'!B133)</f>
        <v>FY28</v>
      </c>
      <c r="E133" s="101" t="str">
        <f>IF(ISBLANK('Competition Data'!C133),"",'Competition Data'!C133)</f>
        <v>Operational Utilisation</v>
      </c>
      <c r="F133" s="101">
        <f>IF(ISBLANK('Competition Data'!G133),"",'Competition Data'!G133)</f>
        <v>52064</v>
      </c>
      <c r="G133">
        <f>IF(ISBLANK('Competition Data'!D133),"",'Competition Data'!D133)</f>
        <v>100</v>
      </c>
      <c r="H133">
        <f>IF(ISBLANK('Competition Data'!E133),"",'Competition Data'!E133)</f>
        <v>0</v>
      </c>
      <c r="I133">
        <f>IF(ISBLANK('Competition Data'!F133),"",'Competition Data'!F133)</f>
        <v>4.4000000000000004</v>
      </c>
      <c r="J133" t="str">
        <f t="shared" si="5"/>
        <v>Settle (Operational Utilisation)</v>
      </c>
    </row>
    <row r="134" spans="1:10" x14ac:dyDescent="0.25">
      <c r="A134" t="str">
        <f t="shared" si="4"/>
        <v>YealandFY25Operational Utilisation</v>
      </c>
      <c r="B134" s="102" t="str">
        <f>IF(ISBLANK('Competition Data'!A134),"",'Competition Data'!A134)</f>
        <v>Yealand</v>
      </c>
      <c r="C134" s="101" t="str">
        <f>IF(ISBLANK('Competition Data'!H134),"",'Competition Data'!H134)</f>
        <v/>
      </c>
      <c r="D134" s="101" t="str">
        <f>IF(ISBLANK('Competition Data'!B134),"",'Competition Data'!B134)</f>
        <v>FY25</v>
      </c>
      <c r="E134" s="101" t="str">
        <f>IF(ISBLANK('Competition Data'!C134),"",'Competition Data'!C134)</f>
        <v>Operational Utilisation</v>
      </c>
      <c r="F134" s="101">
        <f>IF(ISBLANK('Competition Data'!G134),"",'Competition Data'!G134)</f>
        <v>26567</v>
      </c>
      <c r="G134">
        <f>IF(ISBLANK('Competition Data'!D134),"",'Competition Data'!D134)</f>
        <v>100</v>
      </c>
      <c r="H134">
        <f>IF(ISBLANK('Competition Data'!E134),"",'Competition Data'!E134)</f>
        <v>0</v>
      </c>
      <c r="I134">
        <f>IF(ISBLANK('Competition Data'!F134),"",'Competition Data'!F134)</f>
        <v>3</v>
      </c>
      <c r="J134" t="str">
        <f t="shared" si="5"/>
        <v>Yealand (Operational Utilisation)</v>
      </c>
    </row>
    <row r="135" spans="1:10" x14ac:dyDescent="0.25">
      <c r="A135" t="str">
        <f t="shared" si="4"/>
        <v>YealandFY26Operational Utilisation</v>
      </c>
      <c r="B135" s="102" t="str">
        <f>IF(ISBLANK('Competition Data'!A135),"",'Competition Data'!A135)</f>
        <v>Yealand</v>
      </c>
      <c r="C135" s="101" t="str">
        <f>IF(ISBLANK('Competition Data'!H135),"",'Competition Data'!H135)</f>
        <v/>
      </c>
      <c r="D135" s="101" t="str">
        <f>IF(ISBLANK('Competition Data'!B135),"",'Competition Data'!B135)</f>
        <v>FY26</v>
      </c>
      <c r="E135" s="101" t="str">
        <f>IF(ISBLANK('Competition Data'!C135),"",'Competition Data'!C135)</f>
        <v>Operational Utilisation</v>
      </c>
      <c r="F135" s="101">
        <f>IF(ISBLANK('Competition Data'!G135),"",'Competition Data'!G135)</f>
        <v>26567</v>
      </c>
      <c r="G135">
        <f>IF(ISBLANK('Competition Data'!D135),"",'Competition Data'!D135)</f>
        <v>100</v>
      </c>
      <c r="H135">
        <f>IF(ISBLANK('Competition Data'!E135),"",'Competition Data'!E135)</f>
        <v>0</v>
      </c>
      <c r="I135">
        <f>IF(ISBLANK('Competition Data'!F135),"",'Competition Data'!F135)</f>
        <v>3</v>
      </c>
      <c r="J135" t="str">
        <f t="shared" si="5"/>
        <v>Yealand (Operational Utilisation)</v>
      </c>
    </row>
    <row r="136" spans="1:10" x14ac:dyDescent="0.25">
      <c r="A136" t="str">
        <f t="shared" si="4"/>
        <v>YealandFY27Operational Utilisation</v>
      </c>
      <c r="B136" s="102" t="str">
        <f>IF(ISBLANK('Competition Data'!A136),"",'Competition Data'!A136)</f>
        <v>Yealand</v>
      </c>
      <c r="C136" s="101" t="str">
        <f>IF(ISBLANK('Competition Data'!H136),"",'Competition Data'!H136)</f>
        <v/>
      </c>
      <c r="D136" s="101" t="str">
        <f>IF(ISBLANK('Competition Data'!B136),"",'Competition Data'!B136)</f>
        <v>FY27</v>
      </c>
      <c r="E136" s="101" t="str">
        <f>IF(ISBLANK('Competition Data'!C136),"",'Competition Data'!C136)</f>
        <v>Operational Utilisation</v>
      </c>
      <c r="F136" s="101">
        <f>IF(ISBLANK('Competition Data'!G136),"",'Competition Data'!G136)</f>
        <v>26567</v>
      </c>
      <c r="G136">
        <f>IF(ISBLANK('Competition Data'!D136),"",'Competition Data'!D136)</f>
        <v>100</v>
      </c>
      <c r="H136">
        <f>IF(ISBLANK('Competition Data'!E136),"",'Competition Data'!E136)</f>
        <v>0</v>
      </c>
      <c r="I136">
        <f>IF(ISBLANK('Competition Data'!F136),"",'Competition Data'!F136)</f>
        <v>3</v>
      </c>
      <c r="J136" t="str">
        <f t="shared" si="5"/>
        <v>Yealand (Operational Utilisation)</v>
      </c>
    </row>
    <row r="137" spans="1:10" x14ac:dyDescent="0.25">
      <c r="A137" t="str">
        <f t="shared" si="4"/>
        <v>YealandFY28Operational Utilisation</v>
      </c>
      <c r="B137" s="102" t="str">
        <f>IF(ISBLANK('Competition Data'!A137),"",'Competition Data'!A137)</f>
        <v>Yealand</v>
      </c>
      <c r="C137" s="101" t="str">
        <f>IF(ISBLANK('Competition Data'!H137),"",'Competition Data'!H137)</f>
        <v/>
      </c>
      <c r="D137" s="101" t="str">
        <f>IF(ISBLANK('Competition Data'!B137),"",'Competition Data'!B137)</f>
        <v>FY28</v>
      </c>
      <c r="E137" s="101" t="str">
        <f>IF(ISBLANK('Competition Data'!C137),"",'Competition Data'!C137)</f>
        <v>Operational Utilisation</v>
      </c>
      <c r="F137" s="101">
        <f>IF(ISBLANK('Competition Data'!G137),"",'Competition Data'!G137)</f>
        <v>26567</v>
      </c>
      <c r="G137">
        <f>IF(ISBLANK('Competition Data'!D137),"",'Competition Data'!D137)</f>
        <v>100</v>
      </c>
      <c r="H137">
        <f>IF(ISBLANK('Competition Data'!E137),"",'Competition Data'!E137)</f>
        <v>0</v>
      </c>
      <c r="I137">
        <f>IF(ISBLANK('Competition Data'!F137),"",'Competition Data'!F137)</f>
        <v>3</v>
      </c>
      <c r="J137" t="str">
        <f t="shared" si="5"/>
        <v>Yealand (Operational Utilisation)</v>
      </c>
    </row>
    <row r="138" spans="1:10" x14ac:dyDescent="0.25">
      <c r="A138" t="str">
        <f t="shared" si="4"/>
        <v>ArdwickW24/25Peak Reduction</v>
      </c>
      <c r="B138" s="102" t="str">
        <f>IF(ISBLANK('Competition Data'!A138),"",'Competition Data'!A138)</f>
        <v>Ardwick</v>
      </c>
      <c r="C138" s="101" t="str">
        <f>IF(ISBLANK('Competition Data'!H138),"",'Competition Data'!H138)</f>
        <v/>
      </c>
      <c r="D138" s="101" t="str">
        <f>IF(ISBLANK('Competition Data'!B138),"",'Competition Data'!B138)</f>
        <v>W24/25</v>
      </c>
      <c r="E138" s="101" t="str">
        <f>IF(ISBLANK('Competition Data'!C138),"",'Competition Data'!C138)</f>
        <v>Peak Reduction</v>
      </c>
      <c r="F138" s="101">
        <f>IF(ISBLANK('Competition Data'!G138),"",'Competition Data'!G138)</f>
        <v>226903</v>
      </c>
      <c r="G138">
        <f>IF(ISBLANK('Competition Data'!D138),"",'Competition Data'!D138)</f>
        <v>54</v>
      </c>
      <c r="H138">
        <f>IF(ISBLANK('Competition Data'!E138),"",'Competition Data'!E138)</f>
        <v>0</v>
      </c>
      <c r="I138">
        <f>IF(ISBLANK('Competition Data'!F138),"",'Competition Data'!F138)</f>
        <v>0.7</v>
      </c>
      <c r="J138" t="str">
        <f t="shared" si="5"/>
        <v>Ardwick (Peak Reduction)</v>
      </c>
    </row>
    <row r="139" spans="1:10" x14ac:dyDescent="0.25">
      <c r="A139" t="str">
        <f t="shared" si="4"/>
        <v>ArdwickW25/26Peak Reduction</v>
      </c>
      <c r="B139" s="102" t="str">
        <f>IF(ISBLANK('Competition Data'!A139),"",'Competition Data'!A139)</f>
        <v>Ardwick</v>
      </c>
      <c r="C139" s="101" t="str">
        <f>IF(ISBLANK('Competition Data'!H139),"",'Competition Data'!H139)</f>
        <v/>
      </c>
      <c r="D139" s="101" t="str">
        <f>IF(ISBLANK('Competition Data'!B139),"",'Competition Data'!B139)</f>
        <v>W25/26</v>
      </c>
      <c r="E139" s="101" t="str">
        <f>IF(ISBLANK('Competition Data'!C139),"",'Competition Data'!C139)</f>
        <v>Peak Reduction</v>
      </c>
      <c r="F139" s="101">
        <f>IF(ISBLANK('Competition Data'!G139),"",'Competition Data'!G139)</f>
        <v>226679</v>
      </c>
      <c r="G139">
        <f>IF(ISBLANK('Competition Data'!D139),"",'Competition Data'!D139)</f>
        <v>110</v>
      </c>
      <c r="H139">
        <f>IF(ISBLANK('Competition Data'!E139),"",'Competition Data'!E139)</f>
        <v>0</v>
      </c>
      <c r="I139">
        <f>IF(ISBLANK('Competition Data'!F139),"",'Competition Data'!F139)</f>
        <v>1</v>
      </c>
      <c r="J139" t="str">
        <f t="shared" si="5"/>
        <v>Ardwick (Peak Reduction)</v>
      </c>
    </row>
    <row r="140" spans="1:10" x14ac:dyDescent="0.25">
      <c r="A140" t="str">
        <f t="shared" si="4"/>
        <v>ArdwickW26/27Peak Reduction</v>
      </c>
      <c r="B140" s="102" t="str">
        <f>IF(ISBLANK('Competition Data'!A140),"",'Competition Data'!A140)</f>
        <v>Ardwick</v>
      </c>
      <c r="C140" s="101" t="str">
        <f>IF(ISBLANK('Competition Data'!H140),"",'Competition Data'!H140)</f>
        <v/>
      </c>
      <c r="D140" s="101" t="str">
        <f>IF(ISBLANK('Competition Data'!B140),"",'Competition Data'!B140)</f>
        <v>W26/27</v>
      </c>
      <c r="E140" s="101" t="str">
        <f>IF(ISBLANK('Competition Data'!C140),"",'Competition Data'!C140)</f>
        <v>Peak Reduction</v>
      </c>
      <c r="F140" s="101">
        <f>IF(ISBLANK('Competition Data'!G140),"",'Competition Data'!G140)</f>
        <v>226039</v>
      </c>
      <c r="G140">
        <f>IF(ISBLANK('Competition Data'!D140),"",'Competition Data'!D140)</f>
        <v>270</v>
      </c>
      <c r="H140">
        <f>IF(ISBLANK('Competition Data'!E140),"",'Competition Data'!E140)</f>
        <v>0</v>
      </c>
      <c r="I140">
        <f>IF(ISBLANK('Competition Data'!F140),"",'Competition Data'!F140)</f>
        <v>1.46</v>
      </c>
      <c r="J140" t="str">
        <f t="shared" si="5"/>
        <v>Ardwick (Peak Reduction)</v>
      </c>
    </row>
    <row r="141" spans="1:10" x14ac:dyDescent="0.25">
      <c r="A141" t="str">
        <f t="shared" si="4"/>
        <v>ArdwickW27/28Peak Reduction</v>
      </c>
      <c r="B141" s="102" t="str">
        <f>IF(ISBLANK('Competition Data'!A141),"",'Competition Data'!A141)</f>
        <v>Ardwick</v>
      </c>
      <c r="C141" s="101" t="str">
        <f>IF(ISBLANK('Competition Data'!H141),"",'Competition Data'!H141)</f>
        <v/>
      </c>
      <c r="D141" s="101" t="str">
        <f>IF(ISBLANK('Competition Data'!B141),"",'Competition Data'!B141)</f>
        <v>W27/28</v>
      </c>
      <c r="E141" s="101" t="str">
        <f>IF(ISBLANK('Competition Data'!C141),"",'Competition Data'!C141)</f>
        <v>Peak Reduction</v>
      </c>
      <c r="F141" s="101">
        <f>IF(ISBLANK('Competition Data'!G141),"",'Competition Data'!G141)</f>
        <v>225463</v>
      </c>
      <c r="G141">
        <f>IF(ISBLANK('Competition Data'!D141),"",'Competition Data'!D141)</f>
        <v>414</v>
      </c>
      <c r="H141">
        <f>IF(ISBLANK('Competition Data'!E141),"",'Competition Data'!E141)</f>
        <v>0</v>
      </c>
      <c r="I141">
        <f>IF(ISBLANK('Competition Data'!F141),"",'Competition Data'!F141)</f>
        <v>1.77</v>
      </c>
      <c r="J141" t="str">
        <f t="shared" si="5"/>
        <v>Ardwick (Peak Reduction)</v>
      </c>
    </row>
    <row r="142" spans="1:10" x14ac:dyDescent="0.25">
      <c r="A142" t="str">
        <f t="shared" si="4"/>
        <v>Bolton By BowlandW25/26Peak Reduction</v>
      </c>
      <c r="B142" s="102" t="str">
        <f>IF(ISBLANK('Competition Data'!A142),"",'Competition Data'!A142)</f>
        <v>Bolton By Bowland</v>
      </c>
      <c r="C142" s="101" t="str">
        <f>IF(ISBLANK('Competition Data'!H142),"",'Competition Data'!H142)</f>
        <v/>
      </c>
      <c r="D142" s="101" t="str">
        <f>IF(ISBLANK('Competition Data'!B142),"",'Competition Data'!B142)</f>
        <v>W25/26</v>
      </c>
      <c r="E142" s="101" t="str">
        <f>IF(ISBLANK('Competition Data'!C142),"",'Competition Data'!C142)</f>
        <v>Peak Reduction</v>
      </c>
      <c r="F142" s="101">
        <f>IF(ISBLANK('Competition Data'!G142),"",'Competition Data'!G142)</f>
        <v>54537</v>
      </c>
      <c r="G142">
        <f>IF(ISBLANK('Competition Data'!D142),"",'Competition Data'!D142)</f>
        <v>24</v>
      </c>
      <c r="H142">
        <f>IF(ISBLANK('Competition Data'!E142),"",'Competition Data'!E142)</f>
        <v>0</v>
      </c>
      <c r="I142">
        <f>IF(ISBLANK('Competition Data'!F142),"",'Competition Data'!F142)</f>
        <v>0.22</v>
      </c>
      <c r="J142" t="str">
        <f t="shared" si="5"/>
        <v>Bolton By Bowland (Peak Reduction)</v>
      </c>
    </row>
    <row r="143" spans="1:10" x14ac:dyDescent="0.25">
      <c r="A143" t="str">
        <f t="shared" si="4"/>
        <v>Bolton By BowlandW26/27Peak Reduction</v>
      </c>
      <c r="B143" s="102" t="str">
        <f>IF(ISBLANK('Competition Data'!A143),"",'Competition Data'!A143)</f>
        <v>Bolton By Bowland</v>
      </c>
      <c r="C143" s="101" t="str">
        <f>IF(ISBLANK('Competition Data'!H143),"",'Competition Data'!H143)</f>
        <v/>
      </c>
      <c r="D143" s="101" t="str">
        <f>IF(ISBLANK('Competition Data'!B143),"",'Competition Data'!B143)</f>
        <v>W26/27</v>
      </c>
      <c r="E143" s="101" t="str">
        <f>IF(ISBLANK('Competition Data'!C143),"",'Competition Data'!C143)</f>
        <v>Peak Reduction</v>
      </c>
      <c r="F143" s="101">
        <f>IF(ISBLANK('Competition Data'!G143),"",'Competition Data'!G143)</f>
        <v>54537</v>
      </c>
      <c r="G143">
        <f>IF(ISBLANK('Competition Data'!D143),"",'Competition Data'!D143)</f>
        <v>48</v>
      </c>
      <c r="H143">
        <f>IF(ISBLANK('Competition Data'!E143),"",'Competition Data'!E143)</f>
        <v>0</v>
      </c>
      <c r="I143">
        <f>IF(ISBLANK('Competition Data'!F143),"",'Competition Data'!F143)</f>
        <v>0.32</v>
      </c>
      <c r="J143" t="str">
        <f t="shared" si="5"/>
        <v>Bolton By Bowland (Peak Reduction)</v>
      </c>
    </row>
    <row r="144" spans="1:10" x14ac:dyDescent="0.25">
      <c r="A144" t="str">
        <f t="shared" si="4"/>
        <v>Bolton By BowlandW27/28Peak Reduction</v>
      </c>
      <c r="B144" s="102" t="str">
        <f>IF(ISBLANK('Competition Data'!A144),"",'Competition Data'!A144)</f>
        <v>Bolton By Bowland</v>
      </c>
      <c r="C144" s="101" t="str">
        <f>IF(ISBLANK('Competition Data'!H144),"",'Competition Data'!H144)</f>
        <v/>
      </c>
      <c r="D144" s="101" t="str">
        <f>IF(ISBLANK('Competition Data'!B144),"",'Competition Data'!B144)</f>
        <v>W27/28</v>
      </c>
      <c r="E144" s="101" t="str">
        <f>IF(ISBLANK('Competition Data'!C144),"",'Competition Data'!C144)</f>
        <v>Peak Reduction</v>
      </c>
      <c r="F144" s="101">
        <f>IF(ISBLANK('Competition Data'!G144),"",'Competition Data'!G144)</f>
        <v>54537</v>
      </c>
      <c r="G144">
        <f>IF(ISBLANK('Competition Data'!D144),"",'Competition Data'!D144)</f>
        <v>48</v>
      </c>
      <c r="H144">
        <f>IF(ISBLANK('Competition Data'!E144),"",'Competition Data'!E144)</f>
        <v>0</v>
      </c>
      <c r="I144">
        <f>IF(ISBLANK('Competition Data'!F144),"",'Competition Data'!F144)</f>
        <v>0.41</v>
      </c>
      <c r="J144" t="str">
        <f t="shared" si="5"/>
        <v>Bolton By Bowland (Peak Reduction)</v>
      </c>
    </row>
    <row r="145" spans="1:10" x14ac:dyDescent="0.25">
      <c r="A145" t="str">
        <f t="shared" si="4"/>
        <v>Catterall WaterworksW24/25Peak Reduction</v>
      </c>
      <c r="B145" s="102" t="str">
        <f>IF(ISBLANK('Competition Data'!A145),"",'Competition Data'!A145)</f>
        <v>Catterall Waterworks</v>
      </c>
      <c r="C145" s="101" t="str">
        <f>IF(ISBLANK('Competition Data'!H145),"",'Competition Data'!H145)</f>
        <v/>
      </c>
      <c r="D145" s="101" t="str">
        <f>IF(ISBLANK('Competition Data'!B145),"",'Competition Data'!B145)</f>
        <v>W24/25</v>
      </c>
      <c r="E145" s="101" t="str">
        <f>IF(ISBLANK('Competition Data'!C145),"",'Competition Data'!C145)</f>
        <v>Peak Reduction</v>
      </c>
      <c r="F145" s="101">
        <f>IF(ISBLANK('Competition Data'!G145),"",'Competition Data'!G145)</f>
        <v>83681</v>
      </c>
      <c r="G145">
        <f>IF(ISBLANK('Competition Data'!D145),"",'Competition Data'!D145)</f>
        <v>2878</v>
      </c>
      <c r="H145">
        <f>IF(ISBLANK('Competition Data'!E145),"",'Competition Data'!E145)</f>
        <v>0</v>
      </c>
      <c r="I145">
        <f>IF(ISBLANK('Competition Data'!F145),"",'Competition Data'!F145)</f>
        <v>3.18</v>
      </c>
      <c r="J145" t="str">
        <f t="shared" si="5"/>
        <v>Catterall Waterworks (Peak Reduction)</v>
      </c>
    </row>
    <row r="146" spans="1:10" x14ac:dyDescent="0.25">
      <c r="A146" t="str">
        <f t="shared" si="4"/>
        <v>Catterall WaterworksS25Peak Reduction</v>
      </c>
      <c r="B146" s="102" t="str">
        <f>IF(ISBLANK('Competition Data'!A146),"",'Competition Data'!A146)</f>
        <v>Catterall Waterworks</v>
      </c>
      <c r="C146" s="101" t="str">
        <f>IF(ISBLANK('Competition Data'!H146),"",'Competition Data'!H146)</f>
        <v/>
      </c>
      <c r="D146" s="101" t="str">
        <f>IF(ISBLANK('Competition Data'!B146),"",'Competition Data'!B146)</f>
        <v>S25</v>
      </c>
      <c r="E146" s="101" t="str">
        <f>IF(ISBLANK('Competition Data'!C146),"",'Competition Data'!C146)</f>
        <v>Peak Reduction</v>
      </c>
      <c r="F146" s="101">
        <f>IF(ISBLANK('Competition Data'!G146),"",'Competition Data'!G146)</f>
        <v>42888</v>
      </c>
      <c r="G146">
        <f>IF(ISBLANK('Competition Data'!D146),"",'Competition Data'!D146)</f>
        <v>3266</v>
      </c>
      <c r="H146">
        <f>IF(ISBLANK('Competition Data'!E146),"",'Competition Data'!E146)</f>
        <v>0</v>
      </c>
      <c r="I146">
        <f>IF(ISBLANK('Competition Data'!F146),"",'Competition Data'!F146)</f>
        <v>3.48</v>
      </c>
      <c r="J146" t="str">
        <f t="shared" si="5"/>
        <v>Catterall Waterworks (Peak Reduction)</v>
      </c>
    </row>
    <row r="147" spans="1:10" x14ac:dyDescent="0.25">
      <c r="A147" t="str">
        <f t="shared" si="4"/>
        <v>Catterall WaterworksW25/26Peak Reduction</v>
      </c>
      <c r="B147" s="102" t="str">
        <f>IF(ISBLANK('Competition Data'!A147),"",'Competition Data'!A147)</f>
        <v>Catterall Waterworks</v>
      </c>
      <c r="C147" s="101" t="str">
        <f>IF(ISBLANK('Competition Data'!H147),"",'Competition Data'!H147)</f>
        <v/>
      </c>
      <c r="D147" s="101" t="str">
        <f>IF(ISBLANK('Competition Data'!B147),"",'Competition Data'!B147)</f>
        <v>W25/26</v>
      </c>
      <c r="E147" s="101" t="str">
        <f>IF(ISBLANK('Competition Data'!C147),"",'Competition Data'!C147)</f>
        <v>Peak Reduction</v>
      </c>
      <c r="F147" s="101">
        <f>IF(ISBLANK('Competition Data'!G147),"",'Competition Data'!G147)</f>
        <v>40793</v>
      </c>
      <c r="G147">
        <f>IF(ISBLANK('Competition Data'!D147),"",'Competition Data'!D147)</f>
        <v>3562</v>
      </c>
      <c r="H147">
        <f>IF(ISBLANK('Competition Data'!E147),"",'Competition Data'!E147)</f>
        <v>0</v>
      </c>
      <c r="I147">
        <f>IF(ISBLANK('Competition Data'!F147),"",'Competition Data'!F147)</f>
        <v>3.31</v>
      </c>
      <c r="J147" t="str">
        <f t="shared" si="5"/>
        <v>Catterall Waterworks (Peak Reduction)</v>
      </c>
    </row>
    <row r="148" spans="1:10" x14ac:dyDescent="0.25">
      <c r="A148" t="str">
        <f t="shared" si="4"/>
        <v>Catterall WaterworksS26Peak Reduction</v>
      </c>
      <c r="B148" s="102" t="str">
        <f>IF(ISBLANK('Competition Data'!A148),"",'Competition Data'!A148)</f>
        <v>Catterall Waterworks</v>
      </c>
      <c r="C148" s="101" t="str">
        <f>IF(ISBLANK('Competition Data'!H148),"",'Competition Data'!H148)</f>
        <v/>
      </c>
      <c r="D148" s="101" t="str">
        <f>IF(ISBLANK('Competition Data'!B148),"",'Competition Data'!B148)</f>
        <v>S26</v>
      </c>
      <c r="E148" s="101" t="str">
        <f>IF(ISBLANK('Competition Data'!C148),"",'Competition Data'!C148)</f>
        <v>Peak Reduction</v>
      </c>
      <c r="F148" s="101">
        <f>IF(ISBLANK('Competition Data'!G148),"",'Competition Data'!G148)</f>
        <v>42858</v>
      </c>
      <c r="G148">
        <f>IF(ISBLANK('Competition Data'!D148),"",'Competition Data'!D148)</f>
        <v>3368</v>
      </c>
      <c r="H148">
        <f>IF(ISBLANK('Competition Data'!E148),"",'Competition Data'!E148)</f>
        <v>0</v>
      </c>
      <c r="I148">
        <f>IF(ISBLANK('Competition Data'!F148),"",'Competition Data'!F148)</f>
        <v>3.58</v>
      </c>
      <c r="J148" t="str">
        <f t="shared" si="5"/>
        <v>Catterall Waterworks (Peak Reduction)</v>
      </c>
    </row>
    <row r="149" spans="1:10" x14ac:dyDescent="0.25">
      <c r="A149" t="str">
        <f t="shared" si="4"/>
        <v>Catterall WaterworksW26/27Peak Reduction</v>
      </c>
      <c r="B149" s="102" t="str">
        <f>IF(ISBLANK('Competition Data'!A149),"",'Competition Data'!A149)</f>
        <v>Catterall Waterworks</v>
      </c>
      <c r="C149" s="101" t="str">
        <f>IF(ISBLANK('Competition Data'!H149),"",'Competition Data'!H149)</f>
        <v/>
      </c>
      <c r="D149" s="101" t="str">
        <f>IF(ISBLANK('Competition Data'!B149),"",'Competition Data'!B149)</f>
        <v>W26/27</v>
      </c>
      <c r="E149" s="101" t="str">
        <f>IF(ISBLANK('Competition Data'!C149),"",'Competition Data'!C149)</f>
        <v>Peak Reduction</v>
      </c>
      <c r="F149" s="101">
        <f>IF(ISBLANK('Competition Data'!G149),"",'Competition Data'!G149)</f>
        <v>40823</v>
      </c>
      <c r="G149">
        <f>IF(ISBLANK('Competition Data'!D149),"",'Competition Data'!D149)</f>
        <v>3661</v>
      </c>
      <c r="H149">
        <f>IF(ISBLANK('Competition Data'!E149),"",'Competition Data'!E149)</f>
        <v>0</v>
      </c>
      <c r="I149">
        <f>IF(ISBLANK('Competition Data'!F149),"",'Competition Data'!F149)</f>
        <v>3.41</v>
      </c>
      <c r="J149" t="str">
        <f t="shared" si="5"/>
        <v>Catterall Waterworks (Peak Reduction)</v>
      </c>
    </row>
    <row r="150" spans="1:10" x14ac:dyDescent="0.25">
      <c r="A150" t="str">
        <f t="shared" si="4"/>
        <v>Catterall WaterworksS27Peak Reduction</v>
      </c>
      <c r="B150" s="102" t="str">
        <f>IF(ISBLANK('Competition Data'!A150),"",'Competition Data'!A150)</f>
        <v>Catterall Waterworks</v>
      </c>
      <c r="C150" s="101" t="str">
        <f>IF(ISBLANK('Competition Data'!H150),"",'Competition Data'!H150)</f>
        <v/>
      </c>
      <c r="D150" s="101" t="str">
        <f>IF(ISBLANK('Competition Data'!B150),"",'Competition Data'!B150)</f>
        <v>S27</v>
      </c>
      <c r="E150" s="101" t="str">
        <f>IF(ISBLANK('Competition Data'!C150),"",'Competition Data'!C150)</f>
        <v>Peak Reduction</v>
      </c>
      <c r="F150" s="101">
        <f>IF(ISBLANK('Competition Data'!G150),"",'Competition Data'!G150)</f>
        <v>42872</v>
      </c>
      <c r="G150">
        <f>IF(ISBLANK('Competition Data'!D150),"",'Competition Data'!D150)</f>
        <v>3510</v>
      </c>
      <c r="H150">
        <f>IF(ISBLANK('Competition Data'!E150),"",'Competition Data'!E150)</f>
        <v>0</v>
      </c>
      <c r="I150">
        <f>IF(ISBLANK('Competition Data'!F150),"",'Competition Data'!F150)</f>
        <v>3.74</v>
      </c>
      <c r="J150" t="str">
        <f t="shared" si="5"/>
        <v>Catterall Waterworks (Peak Reduction)</v>
      </c>
    </row>
    <row r="151" spans="1:10" x14ac:dyDescent="0.25">
      <c r="A151" t="str">
        <f t="shared" si="4"/>
        <v>Catterall WaterworksW27/28Peak Reduction</v>
      </c>
      <c r="B151" s="102" t="str">
        <f>IF(ISBLANK('Competition Data'!A151),"",'Competition Data'!A151)</f>
        <v>Catterall Waterworks</v>
      </c>
      <c r="C151" s="101" t="str">
        <f>IF(ISBLANK('Competition Data'!H151),"",'Competition Data'!H151)</f>
        <v/>
      </c>
      <c r="D151" s="101" t="str">
        <f>IF(ISBLANK('Competition Data'!B151),"",'Competition Data'!B151)</f>
        <v>W27/28</v>
      </c>
      <c r="E151" s="101" t="str">
        <f>IF(ISBLANK('Competition Data'!C151),"",'Competition Data'!C151)</f>
        <v>Peak Reduction</v>
      </c>
      <c r="F151" s="101">
        <f>IF(ISBLANK('Competition Data'!G151),"",'Competition Data'!G151)</f>
        <v>40809</v>
      </c>
      <c r="G151">
        <f>IF(ISBLANK('Competition Data'!D151),"",'Competition Data'!D151)</f>
        <v>3815</v>
      </c>
      <c r="H151">
        <f>IF(ISBLANK('Competition Data'!E151),"",'Competition Data'!E151)</f>
        <v>0</v>
      </c>
      <c r="I151">
        <f>IF(ISBLANK('Competition Data'!F151),"",'Competition Data'!F151)</f>
        <v>3.56</v>
      </c>
      <c r="J151" t="str">
        <f t="shared" si="5"/>
        <v>Catterall Waterworks (Peak Reduction)</v>
      </c>
    </row>
    <row r="152" spans="1:10" x14ac:dyDescent="0.25">
      <c r="A152" t="str">
        <f t="shared" si="4"/>
        <v>Chorley SouthW26/27Peak Reduction</v>
      </c>
      <c r="B152" s="102" t="str">
        <f>IF(ISBLANK('Competition Data'!A152),"",'Competition Data'!A152)</f>
        <v>Chorley South</v>
      </c>
      <c r="C152" s="101" t="str">
        <f>IF(ISBLANK('Competition Data'!H152),"",'Competition Data'!H152)</f>
        <v/>
      </c>
      <c r="D152" s="101" t="str">
        <f>IF(ISBLANK('Competition Data'!B152),"",'Competition Data'!B152)</f>
        <v>W26/27</v>
      </c>
      <c r="E152" s="101" t="str">
        <f>IF(ISBLANK('Competition Data'!C152),"",'Competition Data'!C152)</f>
        <v>Peak Reduction</v>
      </c>
      <c r="F152" s="101">
        <f>IF(ISBLANK('Competition Data'!G152),"",'Competition Data'!G152)</f>
        <v>15129</v>
      </c>
      <c r="G152">
        <f>IF(ISBLANK('Competition Data'!D152),"",'Competition Data'!D152)</f>
        <v>24</v>
      </c>
      <c r="H152">
        <f>IF(ISBLANK('Competition Data'!E152),"",'Competition Data'!E152)</f>
        <v>0</v>
      </c>
      <c r="I152">
        <f>IF(ISBLANK('Competition Data'!F152),"",'Competition Data'!F152)</f>
        <v>0.91</v>
      </c>
      <c r="J152" t="str">
        <f t="shared" si="5"/>
        <v>Chorley South (Peak Reduction)</v>
      </c>
    </row>
    <row r="153" spans="1:10" x14ac:dyDescent="0.25">
      <c r="A153" t="str">
        <f t="shared" si="4"/>
        <v>Chorley SouthW27/28Peak Reduction</v>
      </c>
      <c r="B153" s="102" t="str">
        <f>IF(ISBLANK('Competition Data'!A153),"",'Competition Data'!A153)</f>
        <v>Chorley South</v>
      </c>
      <c r="C153" s="101" t="str">
        <f>IF(ISBLANK('Competition Data'!H153),"",'Competition Data'!H153)</f>
        <v/>
      </c>
      <c r="D153" s="101" t="str">
        <f>IF(ISBLANK('Competition Data'!B153),"",'Competition Data'!B153)</f>
        <v>W27/28</v>
      </c>
      <c r="E153" s="101" t="str">
        <f>IF(ISBLANK('Competition Data'!C153),"",'Competition Data'!C153)</f>
        <v>Peak Reduction</v>
      </c>
      <c r="F153" s="101">
        <f>IF(ISBLANK('Competition Data'!G153),"",'Competition Data'!G153)</f>
        <v>15129</v>
      </c>
      <c r="G153">
        <f>IF(ISBLANK('Competition Data'!D153),"",'Competition Data'!D153)</f>
        <v>59</v>
      </c>
      <c r="H153">
        <f>IF(ISBLANK('Competition Data'!E153),"",'Competition Data'!E153)</f>
        <v>0</v>
      </c>
      <c r="I153">
        <f>IF(ISBLANK('Competition Data'!F153),"",'Competition Data'!F153)</f>
        <v>1.47</v>
      </c>
      <c r="J153" t="str">
        <f t="shared" si="5"/>
        <v>Chorley South (Peak Reduction)</v>
      </c>
    </row>
    <row r="154" spans="1:10" x14ac:dyDescent="0.25">
      <c r="A154" t="e">
        <f t="shared" si="4"/>
        <v>#REF!</v>
      </c>
      <c r="B154" s="102" t="e">
        <f>IF(ISBLANK('Competition Data'!#REF!),"",'Competition Data'!#REF!)</f>
        <v>#REF!</v>
      </c>
      <c r="C154" s="101" t="e">
        <f>IF(ISBLANK('Competition Data'!#REF!),"",'Competition Data'!#REF!)</f>
        <v>#REF!</v>
      </c>
      <c r="D154" s="101" t="e">
        <f>IF(ISBLANK('Competition Data'!#REF!),"",'Competition Data'!#REF!)</f>
        <v>#REF!</v>
      </c>
      <c r="E154" s="101" t="e">
        <f>IF(ISBLANK('Competition Data'!#REF!),"",'Competition Data'!#REF!)</f>
        <v>#REF!</v>
      </c>
      <c r="F154" s="101" t="e">
        <f>IF(ISBLANK('Competition Data'!#REF!),"",'Competition Data'!#REF!)</f>
        <v>#REF!</v>
      </c>
      <c r="G154" t="e">
        <f>IF(ISBLANK('Competition Data'!#REF!),"",'Competition Data'!#REF!)</f>
        <v>#REF!</v>
      </c>
      <c r="H154" t="e">
        <f>IF(ISBLANK('Competition Data'!#REF!),"",'Competition Data'!#REF!)</f>
        <v>#REF!</v>
      </c>
      <c r="I154" t="e">
        <f>IF(ISBLANK('Competition Data'!#REF!),"",'Competition Data'!#REF!)</f>
        <v>#REF!</v>
      </c>
      <c r="J154" t="e">
        <f t="shared" si="5"/>
        <v>#REF!</v>
      </c>
    </row>
    <row r="155" spans="1:10" x14ac:dyDescent="0.25">
      <c r="A155" t="str">
        <f t="shared" si="4"/>
        <v>ConistonW24/25Peak Reduction</v>
      </c>
      <c r="B155" s="102" t="str">
        <f>IF(ISBLANK('Competition Data'!A154),"",'Competition Data'!A154)</f>
        <v>Coniston</v>
      </c>
      <c r="C155" s="101" t="str">
        <f>IF(ISBLANK('Competition Data'!H154),"",'Competition Data'!H154)</f>
        <v/>
      </c>
      <c r="D155" s="101" t="str">
        <f>IF(ISBLANK('Competition Data'!B154),"",'Competition Data'!B154)</f>
        <v>W24/25</v>
      </c>
      <c r="E155" s="101" t="str">
        <f>IF(ISBLANK('Competition Data'!C154),"",'Competition Data'!C154)</f>
        <v>Peak Reduction</v>
      </c>
      <c r="F155" s="101">
        <f>IF(ISBLANK('Competition Data'!G154),"",'Competition Data'!G154)</f>
        <v>81806</v>
      </c>
      <c r="G155">
        <f>IF(ISBLANK('Competition Data'!D154),"",'Competition Data'!D154)</f>
        <v>1861</v>
      </c>
      <c r="H155">
        <f>IF(ISBLANK('Competition Data'!E154),"",'Competition Data'!E154)</f>
        <v>0</v>
      </c>
      <c r="I155">
        <f>IF(ISBLANK('Competition Data'!F154),"",'Competition Data'!F154)</f>
        <v>0.64</v>
      </c>
      <c r="J155" t="str">
        <f t="shared" si="5"/>
        <v>Coniston (Peak Reduction)</v>
      </c>
    </row>
    <row r="156" spans="1:10" x14ac:dyDescent="0.25">
      <c r="A156" t="str">
        <f t="shared" si="4"/>
        <v>ConistonS25Peak Reduction</v>
      </c>
      <c r="B156" s="102" t="str">
        <f>IF(ISBLANK('Competition Data'!A155),"",'Competition Data'!A155)</f>
        <v>Coniston</v>
      </c>
      <c r="C156" s="101" t="str">
        <f>IF(ISBLANK('Competition Data'!H155),"",'Competition Data'!H155)</f>
        <v/>
      </c>
      <c r="D156" s="101" t="str">
        <f>IF(ISBLANK('Competition Data'!B155),"",'Competition Data'!B155)</f>
        <v>S25</v>
      </c>
      <c r="E156" s="101" t="str">
        <f>IF(ISBLANK('Competition Data'!C155),"",'Competition Data'!C155)</f>
        <v>Peak Reduction</v>
      </c>
      <c r="F156" s="101">
        <f>IF(ISBLANK('Competition Data'!G155),"",'Competition Data'!G155)</f>
        <v>35675</v>
      </c>
      <c r="G156">
        <f>IF(ISBLANK('Competition Data'!D155),"",'Competition Data'!D155)</f>
        <v>825</v>
      </c>
      <c r="H156">
        <f>IF(ISBLANK('Competition Data'!E155),"",'Competition Data'!E155)</f>
        <v>0</v>
      </c>
      <c r="I156">
        <f>IF(ISBLANK('Competition Data'!F155),"",'Competition Data'!F155)</f>
        <v>0.57999999999999996</v>
      </c>
      <c r="J156" t="str">
        <f t="shared" si="5"/>
        <v>Coniston (Peak Reduction)</v>
      </c>
    </row>
    <row r="157" spans="1:10" x14ac:dyDescent="0.25">
      <c r="A157" t="str">
        <f t="shared" si="4"/>
        <v>ConistonW25/26Peak Reduction</v>
      </c>
      <c r="B157" s="102" t="str">
        <f>IF(ISBLANK('Competition Data'!A156),"",'Competition Data'!A156)</f>
        <v>Coniston</v>
      </c>
      <c r="C157" s="101" t="str">
        <f>IF(ISBLANK('Competition Data'!H156),"",'Competition Data'!H156)</f>
        <v/>
      </c>
      <c r="D157" s="101" t="str">
        <f>IF(ISBLANK('Competition Data'!B156),"",'Competition Data'!B156)</f>
        <v>W25/26</v>
      </c>
      <c r="E157" s="101" t="str">
        <f>IF(ISBLANK('Competition Data'!C156),"",'Competition Data'!C156)</f>
        <v>Peak Reduction</v>
      </c>
      <c r="F157" s="101">
        <f>IF(ISBLANK('Competition Data'!G156),"",'Competition Data'!G156)</f>
        <v>46131</v>
      </c>
      <c r="G157">
        <f>IF(ISBLANK('Competition Data'!D156),"",'Competition Data'!D156)</f>
        <v>2374</v>
      </c>
      <c r="H157">
        <f>IF(ISBLANK('Competition Data'!E156),"",'Competition Data'!E156)</f>
        <v>0</v>
      </c>
      <c r="I157">
        <f>IF(ISBLANK('Competition Data'!F156),"",'Competition Data'!F156)</f>
        <v>0.75</v>
      </c>
      <c r="J157" t="str">
        <f t="shared" si="5"/>
        <v>Coniston (Peak Reduction)</v>
      </c>
    </row>
    <row r="158" spans="1:10" x14ac:dyDescent="0.25">
      <c r="A158" t="str">
        <f t="shared" si="4"/>
        <v>ConistonS26Peak Reduction</v>
      </c>
      <c r="B158" s="102" t="str">
        <f>IF(ISBLANK('Competition Data'!A157),"",'Competition Data'!A157)</f>
        <v>Coniston</v>
      </c>
      <c r="C158" s="101" t="str">
        <f>IF(ISBLANK('Competition Data'!H157),"",'Competition Data'!H157)</f>
        <v/>
      </c>
      <c r="D158" s="101" t="str">
        <f>IF(ISBLANK('Competition Data'!B157),"",'Competition Data'!B157)</f>
        <v>S26</v>
      </c>
      <c r="E158" s="101" t="str">
        <f>IF(ISBLANK('Competition Data'!C157),"",'Competition Data'!C157)</f>
        <v>Peak Reduction</v>
      </c>
      <c r="F158" s="101">
        <f>IF(ISBLANK('Competition Data'!G157),"",'Competition Data'!G157)</f>
        <v>36420</v>
      </c>
      <c r="G158">
        <f>IF(ISBLANK('Competition Data'!D157),"",'Competition Data'!D157)</f>
        <v>1114</v>
      </c>
      <c r="H158">
        <f>IF(ISBLANK('Competition Data'!E157),"",'Competition Data'!E157)</f>
        <v>0</v>
      </c>
      <c r="I158">
        <f>IF(ISBLANK('Competition Data'!F157),"",'Competition Data'!F157)</f>
        <v>0.65</v>
      </c>
      <c r="J158" t="str">
        <f t="shared" si="5"/>
        <v>Coniston (Peak Reduction)</v>
      </c>
    </row>
    <row r="159" spans="1:10" x14ac:dyDescent="0.25">
      <c r="A159" t="str">
        <f t="shared" si="4"/>
        <v>ConistonW26/27Peak Reduction</v>
      </c>
      <c r="B159" s="102" t="str">
        <f>IF(ISBLANK('Competition Data'!A158),"",'Competition Data'!A158)</f>
        <v>Coniston</v>
      </c>
      <c r="C159" s="101" t="str">
        <f>IF(ISBLANK('Competition Data'!H158),"",'Competition Data'!H158)</f>
        <v/>
      </c>
      <c r="D159" s="101" t="str">
        <f>IF(ISBLANK('Competition Data'!B158),"",'Competition Data'!B158)</f>
        <v>W26/27</v>
      </c>
      <c r="E159" s="101" t="str">
        <f>IF(ISBLANK('Competition Data'!C158),"",'Competition Data'!C158)</f>
        <v>Peak Reduction</v>
      </c>
      <c r="F159" s="101">
        <f>IF(ISBLANK('Competition Data'!G158),"",'Competition Data'!G158)</f>
        <v>45386</v>
      </c>
      <c r="G159">
        <f>IF(ISBLANK('Competition Data'!D158),"",'Competition Data'!D158)</f>
        <v>2665</v>
      </c>
      <c r="H159">
        <f>IF(ISBLANK('Competition Data'!E158),"",'Competition Data'!E158)</f>
        <v>0</v>
      </c>
      <c r="I159">
        <f>IF(ISBLANK('Competition Data'!F158),"",'Competition Data'!F158)</f>
        <v>0.81</v>
      </c>
      <c r="J159" t="str">
        <f t="shared" si="5"/>
        <v>Coniston (Peak Reduction)</v>
      </c>
    </row>
    <row r="160" spans="1:10" x14ac:dyDescent="0.25">
      <c r="A160" t="str">
        <f t="shared" si="4"/>
        <v>ConistonS27Peak Reduction</v>
      </c>
      <c r="B160" s="102" t="str">
        <f>IF(ISBLANK('Competition Data'!A159),"",'Competition Data'!A159)</f>
        <v>Coniston</v>
      </c>
      <c r="C160" s="101" t="str">
        <f>IF(ISBLANK('Competition Data'!H159),"",'Competition Data'!H159)</f>
        <v/>
      </c>
      <c r="D160" s="101" t="str">
        <f>IF(ISBLANK('Competition Data'!B159),"",'Competition Data'!B159)</f>
        <v>S27</v>
      </c>
      <c r="E160" s="101" t="str">
        <f>IF(ISBLANK('Competition Data'!C159),"",'Competition Data'!C159)</f>
        <v>Peak Reduction</v>
      </c>
      <c r="F160" s="101">
        <f>IF(ISBLANK('Competition Data'!G159),"",'Competition Data'!G159)</f>
        <v>36468</v>
      </c>
      <c r="G160">
        <f>IF(ISBLANK('Competition Data'!D159),"",'Competition Data'!D159)</f>
        <v>1576</v>
      </c>
      <c r="H160">
        <f>IF(ISBLANK('Competition Data'!E159),"",'Competition Data'!E159)</f>
        <v>0</v>
      </c>
      <c r="I160">
        <f>IF(ISBLANK('Competition Data'!F159),"",'Competition Data'!F159)</f>
        <v>0.74</v>
      </c>
      <c r="J160" t="str">
        <f t="shared" si="5"/>
        <v>Coniston (Peak Reduction)</v>
      </c>
    </row>
    <row r="161" spans="1:10" x14ac:dyDescent="0.25">
      <c r="A161" t="str">
        <f t="shared" si="4"/>
        <v>ConistonW27/28Peak Reduction</v>
      </c>
      <c r="B161" s="102" t="str">
        <f>IF(ISBLANK('Competition Data'!A160),"",'Competition Data'!A160)</f>
        <v>Coniston</v>
      </c>
      <c r="C161" s="101" t="str">
        <f>IF(ISBLANK('Competition Data'!H160),"",'Competition Data'!H160)</f>
        <v/>
      </c>
      <c r="D161" s="101" t="str">
        <f>IF(ISBLANK('Competition Data'!B160),"",'Competition Data'!B160)</f>
        <v>W27/28</v>
      </c>
      <c r="E161" s="101" t="str">
        <f>IF(ISBLANK('Competition Data'!C160),"",'Competition Data'!C160)</f>
        <v>Peak Reduction</v>
      </c>
      <c r="F161" s="101">
        <f>IF(ISBLANK('Competition Data'!G160),"",'Competition Data'!G160)</f>
        <v>45338</v>
      </c>
      <c r="G161">
        <f>IF(ISBLANK('Competition Data'!D160),"",'Competition Data'!D160)</f>
        <v>3051</v>
      </c>
      <c r="H161">
        <f>IF(ISBLANK('Competition Data'!E160),"",'Competition Data'!E160)</f>
        <v>0</v>
      </c>
      <c r="I161">
        <f>IF(ISBLANK('Competition Data'!F160),"",'Competition Data'!F160)</f>
        <v>0.92</v>
      </c>
      <c r="J161" t="str">
        <f t="shared" si="5"/>
        <v>Coniston (Peak Reduction)</v>
      </c>
    </row>
    <row r="162" spans="1:10" x14ac:dyDescent="0.25">
      <c r="A162" t="str">
        <f t="shared" si="4"/>
        <v>Frederick Rd BSPW26/27Peak Reduction</v>
      </c>
      <c r="B162" s="102" t="str">
        <f>IF(ISBLANK('Competition Data'!A161),"",'Competition Data'!A161)</f>
        <v>Frederick Rd BSP</v>
      </c>
      <c r="C162" s="101" t="str">
        <f>IF(ISBLANK('Competition Data'!H161),"",'Competition Data'!H161)</f>
        <v/>
      </c>
      <c r="D162" s="101" t="str">
        <f>IF(ISBLANK('Competition Data'!B161),"",'Competition Data'!B161)</f>
        <v>W26/27</v>
      </c>
      <c r="E162" s="101" t="str">
        <f>IF(ISBLANK('Competition Data'!C161),"",'Competition Data'!C161)</f>
        <v>Peak Reduction</v>
      </c>
      <c r="F162" s="101">
        <f>IF(ISBLANK('Competition Data'!G161),"",'Competition Data'!G161)</f>
        <v>251640</v>
      </c>
      <c r="G162">
        <f>IF(ISBLANK('Competition Data'!D161),"",'Competition Data'!D161)</f>
        <v>48</v>
      </c>
      <c r="H162">
        <f>IF(ISBLANK('Competition Data'!E161),"",'Competition Data'!E161)</f>
        <v>0</v>
      </c>
      <c r="I162">
        <f>IF(ISBLANK('Competition Data'!F161),"",'Competition Data'!F161)</f>
        <v>5.86</v>
      </c>
      <c r="J162" t="str">
        <f t="shared" si="5"/>
        <v>Frederick Rd BSP (Peak Reduction)</v>
      </c>
    </row>
    <row r="163" spans="1:10" x14ac:dyDescent="0.25">
      <c r="A163" t="str">
        <f t="shared" si="4"/>
        <v>Frederick Rd BSPW27/28Peak Reduction</v>
      </c>
      <c r="B163" s="102" t="str">
        <f>IF(ISBLANK('Competition Data'!A162),"",'Competition Data'!A162)</f>
        <v>Frederick Rd BSP</v>
      </c>
      <c r="C163" s="101" t="str">
        <f>IF(ISBLANK('Competition Data'!H162),"",'Competition Data'!H162)</f>
        <v/>
      </c>
      <c r="D163" s="101" t="str">
        <f>IF(ISBLANK('Competition Data'!B162),"",'Competition Data'!B162)</f>
        <v>W27/28</v>
      </c>
      <c r="E163" s="101" t="str">
        <f>IF(ISBLANK('Competition Data'!C162),"",'Competition Data'!C162)</f>
        <v>Peak Reduction</v>
      </c>
      <c r="F163" s="101">
        <f>IF(ISBLANK('Competition Data'!G162),"",'Competition Data'!G162)</f>
        <v>252510</v>
      </c>
      <c r="G163">
        <f>IF(ISBLANK('Competition Data'!D162),"",'Competition Data'!D162)</f>
        <v>450</v>
      </c>
      <c r="H163">
        <f>IF(ISBLANK('Competition Data'!E162),"",'Competition Data'!E162)</f>
        <v>0</v>
      </c>
      <c r="I163">
        <f>IF(ISBLANK('Competition Data'!F162),"",'Competition Data'!F162)</f>
        <v>16.600000000000001</v>
      </c>
      <c r="J163" t="str">
        <f t="shared" si="5"/>
        <v>Frederick Rd BSP (Peak Reduction)</v>
      </c>
    </row>
    <row r="164" spans="1:10" x14ac:dyDescent="0.25">
      <c r="A164" t="str">
        <f t="shared" si="4"/>
        <v>Moss LaneW26/27Peak Reduction</v>
      </c>
      <c r="B164" s="102" t="str">
        <f>IF(ISBLANK('Competition Data'!A163),"",'Competition Data'!A163)</f>
        <v>Moss Lane</v>
      </c>
      <c r="C164" s="101" t="str">
        <f>IF(ISBLANK('Competition Data'!H163),"",'Competition Data'!H163)</f>
        <v/>
      </c>
      <c r="D164" s="101" t="str">
        <f>IF(ISBLANK('Competition Data'!B163),"",'Competition Data'!B163)</f>
        <v>W26/27</v>
      </c>
      <c r="E164" s="101" t="str">
        <f>IF(ISBLANK('Competition Data'!C163),"",'Competition Data'!C163)</f>
        <v>Peak Reduction</v>
      </c>
      <c r="F164" s="101">
        <f>IF(ISBLANK('Competition Data'!G163),"",'Competition Data'!G163)</f>
        <v>132955</v>
      </c>
      <c r="G164">
        <f>IF(ISBLANK('Competition Data'!D163),"",'Competition Data'!D163)</f>
        <v>24</v>
      </c>
      <c r="H164">
        <f>IF(ISBLANK('Competition Data'!E163),"",'Competition Data'!E163)</f>
        <v>0</v>
      </c>
      <c r="I164">
        <f>IF(ISBLANK('Competition Data'!F163),"",'Competition Data'!F163)</f>
        <v>0.34</v>
      </c>
      <c r="J164" t="str">
        <f t="shared" si="5"/>
        <v>Moss Lane (Peak Reduction)</v>
      </c>
    </row>
    <row r="165" spans="1:10" x14ac:dyDescent="0.25">
      <c r="A165" t="str">
        <f t="shared" si="4"/>
        <v>Moss LaneW27/28Peak Reduction</v>
      </c>
      <c r="B165" s="102" t="str">
        <f>IF(ISBLANK('Competition Data'!A164),"",'Competition Data'!A164)</f>
        <v>Moss Lane</v>
      </c>
      <c r="C165" s="101" t="str">
        <f>IF(ISBLANK('Competition Data'!H164),"",'Competition Data'!H164)</f>
        <v/>
      </c>
      <c r="D165" s="101" t="str">
        <f>IF(ISBLANK('Competition Data'!B164),"",'Competition Data'!B164)</f>
        <v>W27/28</v>
      </c>
      <c r="E165" s="101" t="str">
        <f>IF(ISBLANK('Competition Data'!C164),"",'Competition Data'!C164)</f>
        <v>Peak Reduction</v>
      </c>
      <c r="F165" s="101">
        <f>IF(ISBLANK('Competition Data'!G164),"",'Competition Data'!G164)</f>
        <v>138277</v>
      </c>
      <c r="G165">
        <f>IF(ISBLANK('Competition Data'!D164),"",'Competition Data'!D164)</f>
        <v>48</v>
      </c>
      <c r="H165">
        <f>IF(ISBLANK('Competition Data'!E164),"",'Competition Data'!E164)</f>
        <v>0</v>
      </c>
      <c r="I165">
        <f>IF(ISBLANK('Competition Data'!F164),"",'Competition Data'!F164)</f>
        <v>0.81</v>
      </c>
      <c r="J165" t="str">
        <f t="shared" si="5"/>
        <v>Moss Lane (Peak Reduction)</v>
      </c>
    </row>
    <row r="166" spans="1:10" x14ac:dyDescent="0.25">
      <c r="A166" t="str">
        <f t="shared" si="4"/>
        <v>Moss Side (Leyland) &amp; Seven StarsW25/26Peak Reduction</v>
      </c>
      <c r="B166" s="102" t="str">
        <f>IF(ISBLANK('Competition Data'!A165),"",'Competition Data'!A165)</f>
        <v>Moss Side (Leyland) &amp; Seven Stars</v>
      </c>
      <c r="C166" s="101" t="str">
        <f>IF(ISBLANK('Competition Data'!H165),"",'Competition Data'!H165)</f>
        <v/>
      </c>
      <c r="D166" s="101" t="str">
        <f>IF(ISBLANK('Competition Data'!B165),"",'Competition Data'!B165)</f>
        <v>W25/26</v>
      </c>
      <c r="E166" s="101" t="str">
        <f>IF(ISBLANK('Competition Data'!C165),"",'Competition Data'!C165)</f>
        <v>Peak Reduction</v>
      </c>
      <c r="F166" s="101">
        <f>IF(ISBLANK('Competition Data'!G165),"",'Competition Data'!G165)</f>
        <v>44302</v>
      </c>
      <c r="G166">
        <f>IF(ISBLANK('Competition Data'!D165),"",'Competition Data'!D165)</f>
        <v>21</v>
      </c>
      <c r="H166">
        <f>IF(ISBLANK('Competition Data'!E165),"",'Competition Data'!E165)</f>
        <v>0</v>
      </c>
      <c r="I166">
        <f>IF(ISBLANK('Competition Data'!F165),"",'Competition Data'!F165)</f>
        <v>0.8</v>
      </c>
      <c r="J166" t="str">
        <f t="shared" si="5"/>
        <v>Moss Side (Leyland) &amp; Seven Stars (Peak Reduction)</v>
      </c>
    </row>
    <row r="167" spans="1:10" x14ac:dyDescent="0.25">
      <c r="A167" t="str">
        <f t="shared" si="4"/>
        <v>Moss Side (Leyland) &amp; Seven StarsW26/27Peak Reduction</v>
      </c>
      <c r="B167" s="102" t="str">
        <f>IF(ISBLANK('Competition Data'!A166),"",'Competition Data'!A166)</f>
        <v>Moss Side (Leyland) &amp; Seven Stars</v>
      </c>
      <c r="C167" s="101" t="str">
        <f>IF(ISBLANK('Competition Data'!H166),"",'Competition Data'!H166)</f>
        <v/>
      </c>
      <c r="D167" s="101" t="str">
        <f>IF(ISBLANK('Competition Data'!B166),"",'Competition Data'!B166)</f>
        <v>W26/27</v>
      </c>
      <c r="E167" s="101" t="str">
        <f>IF(ISBLANK('Competition Data'!C166),"",'Competition Data'!C166)</f>
        <v>Peak Reduction</v>
      </c>
      <c r="F167" s="101">
        <f>IF(ISBLANK('Competition Data'!G166),"",'Competition Data'!G166)</f>
        <v>44302</v>
      </c>
      <c r="G167">
        <f>IF(ISBLANK('Competition Data'!D166),"",'Competition Data'!D166)</f>
        <v>69</v>
      </c>
      <c r="H167">
        <f>IF(ISBLANK('Competition Data'!E166),"",'Competition Data'!E166)</f>
        <v>0</v>
      </c>
      <c r="I167">
        <f>IF(ISBLANK('Competition Data'!F166),"",'Competition Data'!F166)</f>
        <v>1.29</v>
      </c>
      <c r="J167" t="str">
        <f t="shared" si="5"/>
        <v>Moss Side (Leyland) &amp; Seven Stars (Peak Reduction)</v>
      </c>
    </row>
    <row r="168" spans="1:10" x14ac:dyDescent="0.25">
      <c r="A168" t="str">
        <f t="shared" si="4"/>
        <v>Moss Side (Leyland) &amp; Seven StarsW27/28Peak Reduction</v>
      </c>
      <c r="B168" s="102" t="str">
        <f>IF(ISBLANK('Competition Data'!A167),"",'Competition Data'!A167)</f>
        <v>Moss Side (Leyland) &amp; Seven Stars</v>
      </c>
      <c r="C168" s="101" t="str">
        <f>IF(ISBLANK('Competition Data'!H167),"",'Competition Data'!H167)</f>
        <v/>
      </c>
      <c r="D168" s="101" t="str">
        <f>IF(ISBLANK('Competition Data'!B167),"",'Competition Data'!B167)</f>
        <v>W27/28</v>
      </c>
      <c r="E168" s="101" t="str">
        <f>IF(ISBLANK('Competition Data'!C167),"",'Competition Data'!C167)</f>
        <v>Peak Reduction</v>
      </c>
      <c r="F168" s="101">
        <f>IF(ISBLANK('Competition Data'!G167),"",'Competition Data'!G167)</f>
        <v>44302</v>
      </c>
      <c r="G168">
        <f>IF(ISBLANK('Competition Data'!D167),"",'Competition Data'!D167)</f>
        <v>125</v>
      </c>
      <c r="H168">
        <f>IF(ISBLANK('Competition Data'!E167),"",'Competition Data'!E167)</f>
        <v>0</v>
      </c>
      <c r="I168">
        <f>IF(ISBLANK('Competition Data'!F167),"",'Competition Data'!F167)</f>
        <v>1.63</v>
      </c>
      <c r="J168" t="str">
        <f t="shared" si="5"/>
        <v>Moss Side (Leyland) &amp; Seven Stars (Peak Reduction)</v>
      </c>
    </row>
    <row r="169" spans="1:10" x14ac:dyDescent="0.25">
      <c r="A169" t="str">
        <f t="shared" si="4"/>
        <v>Moss Side (Longsight)S25Peak Reduction</v>
      </c>
      <c r="B169" s="102" t="str">
        <f>IF(ISBLANK('Competition Data'!A168),"",'Competition Data'!A168)</f>
        <v>Moss Side (Longsight)</v>
      </c>
      <c r="C169" s="101" t="str">
        <f>IF(ISBLANK('Competition Data'!H168),"",'Competition Data'!H168)</f>
        <v/>
      </c>
      <c r="D169" s="101" t="str">
        <f>IF(ISBLANK('Competition Data'!B168),"",'Competition Data'!B168)</f>
        <v>S25</v>
      </c>
      <c r="E169" s="101" t="str">
        <f>IF(ISBLANK('Competition Data'!C168),"",'Competition Data'!C168)</f>
        <v>Peak Reduction</v>
      </c>
      <c r="F169" s="101">
        <f>IF(ISBLANK('Competition Data'!G168),"",'Competition Data'!G168)</f>
        <v>2829</v>
      </c>
      <c r="G169">
        <f>IF(ISBLANK('Competition Data'!D168),"",'Competition Data'!D168)</f>
        <v>53</v>
      </c>
      <c r="H169">
        <f>IF(ISBLANK('Competition Data'!E168),"",'Competition Data'!E168)</f>
        <v>0</v>
      </c>
      <c r="I169">
        <f>IF(ISBLANK('Competition Data'!F168),"",'Competition Data'!F168)</f>
        <v>1.78</v>
      </c>
      <c r="J169" t="str">
        <f t="shared" si="5"/>
        <v>Moss Side (Longsight) (Peak Reduction)</v>
      </c>
    </row>
    <row r="170" spans="1:10" x14ac:dyDescent="0.25">
      <c r="A170" t="str">
        <f t="shared" si="4"/>
        <v>Moss Side (Longsight)S26Peak Reduction</v>
      </c>
      <c r="B170" s="102" t="str">
        <f>IF(ISBLANK('Competition Data'!A169),"",'Competition Data'!A169)</f>
        <v>Moss Side (Longsight)</v>
      </c>
      <c r="C170" s="101" t="str">
        <f>IF(ISBLANK('Competition Data'!H169),"",'Competition Data'!H169)</f>
        <v/>
      </c>
      <c r="D170" s="101" t="str">
        <f>IF(ISBLANK('Competition Data'!B169),"",'Competition Data'!B169)</f>
        <v>S26</v>
      </c>
      <c r="E170" s="101" t="str">
        <f>IF(ISBLANK('Competition Data'!C169),"",'Competition Data'!C169)</f>
        <v>Peak Reduction</v>
      </c>
      <c r="F170" s="101">
        <f>IF(ISBLANK('Competition Data'!G169),"",'Competition Data'!G169)</f>
        <v>3057</v>
      </c>
      <c r="G170">
        <f>IF(ISBLANK('Competition Data'!D169),"",'Competition Data'!D169)</f>
        <v>80</v>
      </c>
      <c r="H170">
        <f>IF(ISBLANK('Competition Data'!E169),"",'Competition Data'!E169)</f>
        <v>0</v>
      </c>
      <c r="I170">
        <f>IF(ISBLANK('Competition Data'!F169),"",'Competition Data'!F169)</f>
        <v>2.21</v>
      </c>
      <c r="J170" t="str">
        <f t="shared" si="5"/>
        <v>Moss Side (Longsight) (Peak Reduction)</v>
      </c>
    </row>
    <row r="171" spans="1:10" x14ac:dyDescent="0.25">
      <c r="A171" t="str">
        <f t="shared" si="4"/>
        <v>Moss Side (Longsight)S27Peak Reduction</v>
      </c>
      <c r="B171" s="102" t="str">
        <f>IF(ISBLANK('Competition Data'!A170),"",'Competition Data'!A170)</f>
        <v>Moss Side (Longsight)</v>
      </c>
      <c r="C171" s="101" t="str">
        <f>IF(ISBLANK('Competition Data'!H170),"",'Competition Data'!H170)</f>
        <v/>
      </c>
      <c r="D171" s="101" t="str">
        <f>IF(ISBLANK('Competition Data'!B170),"",'Competition Data'!B170)</f>
        <v>S27</v>
      </c>
      <c r="E171" s="101" t="str">
        <f>IF(ISBLANK('Competition Data'!C170),"",'Competition Data'!C170)</f>
        <v>Peak Reduction</v>
      </c>
      <c r="F171" s="101">
        <f>IF(ISBLANK('Competition Data'!G170),"",'Competition Data'!G170)</f>
        <v>3236</v>
      </c>
      <c r="G171">
        <f>IF(ISBLANK('Competition Data'!D170),"",'Competition Data'!D170)</f>
        <v>145</v>
      </c>
      <c r="H171">
        <f>IF(ISBLANK('Competition Data'!E170),"",'Competition Data'!E170)</f>
        <v>0</v>
      </c>
      <c r="I171">
        <f>IF(ISBLANK('Competition Data'!F170),"",'Competition Data'!F170)</f>
        <v>2.65</v>
      </c>
      <c r="J171" t="str">
        <f t="shared" si="5"/>
        <v>Moss Side (Longsight) (Peak Reduction)</v>
      </c>
    </row>
    <row r="172" spans="1:10" x14ac:dyDescent="0.25">
      <c r="A172" t="str">
        <f t="shared" si="4"/>
        <v>Moss Side (Longsight)W24/25Peak Reduction</v>
      </c>
      <c r="B172" s="102" t="str">
        <f>IF(ISBLANK('Competition Data'!A171),"",'Competition Data'!A171)</f>
        <v>Moss Side (Longsight)</v>
      </c>
      <c r="C172" s="101" t="str">
        <f>IF(ISBLANK('Competition Data'!H171),"",'Competition Data'!H171)</f>
        <v/>
      </c>
      <c r="D172" s="101" t="str">
        <f>IF(ISBLANK('Competition Data'!B171),"",'Competition Data'!B171)</f>
        <v>W24/25</v>
      </c>
      <c r="E172" s="101" t="str">
        <f>IF(ISBLANK('Competition Data'!C171),"",'Competition Data'!C171)</f>
        <v>Peak Reduction</v>
      </c>
      <c r="F172" s="101">
        <f>IF(ISBLANK('Competition Data'!G171),"",'Competition Data'!G171)</f>
        <v>9696</v>
      </c>
      <c r="G172">
        <f>IF(ISBLANK('Competition Data'!D171),"",'Competition Data'!D171)</f>
        <v>1283</v>
      </c>
      <c r="H172">
        <f>IF(ISBLANK('Competition Data'!E171),"",'Competition Data'!E171)</f>
        <v>0</v>
      </c>
      <c r="I172">
        <f>IF(ISBLANK('Competition Data'!F171),"",'Competition Data'!F171)</f>
        <v>4.2</v>
      </c>
      <c r="J172" t="str">
        <f t="shared" si="5"/>
        <v>Moss Side (Longsight) (Peak Reduction)</v>
      </c>
    </row>
    <row r="173" spans="1:10" x14ac:dyDescent="0.25">
      <c r="A173" t="str">
        <f t="shared" si="4"/>
        <v>Moss Side (Longsight)W25/26Peak Reduction</v>
      </c>
      <c r="B173" s="102" t="str">
        <f>IF(ISBLANK('Competition Data'!A172),"",'Competition Data'!A172)</f>
        <v>Moss Side (Longsight)</v>
      </c>
      <c r="C173" s="101" t="str">
        <f>IF(ISBLANK('Competition Data'!H172),"",'Competition Data'!H172)</f>
        <v/>
      </c>
      <c r="D173" s="101" t="str">
        <f>IF(ISBLANK('Competition Data'!B172),"",'Competition Data'!B172)</f>
        <v>W25/26</v>
      </c>
      <c r="E173" s="101" t="str">
        <f>IF(ISBLANK('Competition Data'!C172),"",'Competition Data'!C172)</f>
        <v>Peak Reduction</v>
      </c>
      <c r="F173" s="101">
        <f>IF(ISBLANK('Competition Data'!G172),"",'Competition Data'!G172)</f>
        <v>6866</v>
      </c>
      <c r="G173">
        <f>IF(ISBLANK('Competition Data'!D172),"",'Competition Data'!D172)</f>
        <v>1359</v>
      </c>
      <c r="H173">
        <f>IF(ISBLANK('Competition Data'!E172),"",'Competition Data'!E172)</f>
        <v>0</v>
      </c>
      <c r="I173">
        <f>IF(ISBLANK('Competition Data'!F172),"",'Competition Data'!F172)</f>
        <v>4.32</v>
      </c>
      <c r="J173" t="str">
        <f t="shared" si="5"/>
        <v>Moss Side (Longsight) (Peak Reduction)</v>
      </c>
    </row>
    <row r="174" spans="1:10" x14ac:dyDescent="0.25">
      <c r="A174" t="str">
        <f t="shared" si="4"/>
        <v>Moss Side (Longsight)W26/27Peak Reduction</v>
      </c>
      <c r="B174" s="102" t="str">
        <f>IF(ISBLANK('Competition Data'!A173),"",'Competition Data'!A173)</f>
        <v>Moss Side (Longsight)</v>
      </c>
      <c r="C174" s="101" t="str">
        <f>IF(ISBLANK('Competition Data'!H173),"",'Competition Data'!H173)</f>
        <v/>
      </c>
      <c r="D174" s="101" t="str">
        <f>IF(ISBLANK('Competition Data'!B173),"",'Competition Data'!B173)</f>
        <v>W26/27</v>
      </c>
      <c r="E174" s="101" t="str">
        <f>IF(ISBLANK('Competition Data'!C173),"",'Competition Data'!C173)</f>
        <v>Peak Reduction</v>
      </c>
      <c r="F174" s="101">
        <f>IF(ISBLANK('Competition Data'!G173),"",'Competition Data'!G173)</f>
        <v>6639</v>
      </c>
      <c r="G174">
        <f>IF(ISBLANK('Competition Data'!D173),"",'Competition Data'!D173)</f>
        <v>1625</v>
      </c>
      <c r="H174">
        <f>IF(ISBLANK('Competition Data'!E173),"",'Competition Data'!E173)</f>
        <v>0</v>
      </c>
      <c r="I174">
        <f>IF(ISBLANK('Competition Data'!F173),"",'Competition Data'!F173)</f>
        <v>4.8</v>
      </c>
      <c r="J174" t="str">
        <f t="shared" si="5"/>
        <v>Moss Side (Longsight) (Peak Reduction)</v>
      </c>
    </row>
    <row r="175" spans="1:10" x14ac:dyDescent="0.25">
      <c r="A175" t="str">
        <f t="shared" si="4"/>
        <v>Moss Side (Longsight)W27/28Peak Reduction</v>
      </c>
      <c r="B175" s="102" t="str">
        <f>IF(ISBLANK('Competition Data'!A174),"",'Competition Data'!A174)</f>
        <v>Moss Side (Longsight)</v>
      </c>
      <c r="C175" s="101" t="str">
        <f>IF(ISBLANK('Competition Data'!H174),"",'Competition Data'!H174)</f>
        <v/>
      </c>
      <c r="D175" s="101" t="str">
        <f>IF(ISBLANK('Competition Data'!B174),"",'Competition Data'!B174)</f>
        <v>W27/28</v>
      </c>
      <c r="E175" s="101" t="str">
        <f>IF(ISBLANK('Competition Data'!C174),"",'Competition Data'!C174)</f>
        <v>Peak Reduction</v>
      </c>
      <c r="F175" s="101">
        <f>IF(ISBLANK('Competition Data'!G174),"",'Competition Data'!G174)</f>
        <v>6460</v>
      </c>
      <c r="G175">
        <f>IF(ISBLANK('Competition Data'!D174),"",'Competition Data'!D174)</f>
        <v>1896</v>
      </c>
      <c r="H175">
        <f>IF(ISBLANK('Competition Data'!E174),"",'Competition Data'!E174)</f>
        <v>0</v>
      </c>
      <c r="I175">
        <f>IF(ISBLANK('Competition Data'!F174),"",'Competition Data'!F174)</f>
        <v>5.29</v>
      </c>
      <c r="J175" t="str">
        <f t="shared" si="5"/>
        <v>Moss Side (Longsight) (Peak Reduction)</v>
      </c>
    </row>
    <row r="176" spans="1:10" x14ac:dyDescent="0.25">
      <c r="A176" t="str">
        <f t="shared" si="4"/>
        <v>Peel StW25/26Peak Reduction</v>
      </c>
      <c r="B176" s="102" t="str">
        <f>IF(ISBLANK('Competition Data'!A175),"",'Competition Data'!A175)</f>
        <v>Peel St</v>
      </c>
      <c r="C176" s="101" t="str">
        <f>IF(ISBLANK('Competition Data'!H175),"",'Competition Data'!H175)</f>
        <v/>
      </c>
      <c r="D176" s="101" t="str">
        <f>IF(ISBLANK('Competition Data'!B175),"",'Competition Data'!B175)</f>
        <v>W25/26</v>
      </c>
      <c r="E176" s="101" t="str">
        <f>IF(ISBLANK('Competition Data'!C175),"",'Competition Data'!C175)</f>
        <v>Peak Reduction</v>
      </c>
      <c r="F176" s="101">
        <f>IF(ISBLANK('Competition Data'!G175),"",'Competition Data'!G175)</f>
        <v>30447</v>
      </c>
      <c r="G176">
        <f>IF(ISBLANK('Competition Data'!D175),"",'Competition Data'!D175)</f>
        <v>24</v>
      </c>
      <c r="H176">
        <f>IF(ISBLANK('Competition Data'!E175),"",'Competition Data'!E175)</f>
        <v>0</v>
      </c>
      <c r="I176">
        <f>IF(ISBLANK('Competition Data'!F175),"",'Competition Data'!F175)</f>
        <v>0.22</v>
      </c>
      <c r="J176" t="str">
        <f t="shared" si="5"/>
        <v>Peel St (Peak Reduction)</v>
      </c>
    </row>
    <row r="177" spans="1:10" x14ac:dyDescent="0.25">
      <c r="A177" t="str">
        <f t="shared" si="4"/>
        <v>Peel StW26/27Peak Reduction</v>
      </c>
      <c r="B177" s="102" t="str">
        <f>IF(ISBLANK('Competition Data'!A176),"",'Competition Data'!A176)</f>
        <v>Peel St</v>
      </c>
      <c r="C177" s="101" t="str">
        <f>IF(ISBLANK('Competition Data'!H176),"",'Competition Data'!H176)</f>
        <v/>
      </c>
      <c r="D177" s="101" t="str">
        <f>IF(ISBLANK('Competition Data'!B176),"",'Competition Data'!B176)</f>
        <v>W26/27</v>
      </c>
      <c r="E177" s="101" t="str">
        <f>IF(ISBLANK('Competition Data'!C176),"",'Competition Data'!C176)</f>
        <v>Peak Reduction</v>
      </c>
      <c r="F177" s="101">
        <f>IF(ISBLANK('Competition Data'!G176),"",'Competition Data'!G176)</f>
        <v>43407</v>
      </c>
      <c r="G177">
        <f>IF(ISBLANK('Competition Data'!D176),"",'Competition Data'!D176)</f>
        <v>160</v>
      </c>
      <c r="H177">
        <f>IF(ISBLANK('Competition Data'!E176),"",'Competition Data'!E176)</f>
        <v>0</v>
      </c>
      <c r="I177">
        <f>IF(ISBLANK('Competition Data'!F176),"",'Competition Data'!F176)</f>
        <v>0.67</v>
      </c>
      <c r="J177" t="str">
        <f t="shared" si="5"/>
        <v>Peel St (Peak Reduction)</v>
      </c>
    </row>
    <row r="178" spans="1:10" x14ac:dyDescent="0.25">
      <c r="A178" t="str">
        <f t="shared" si="4"/>
        <v>Peel StW27/28Peak Reduction</v>
      </c>
      <c r="B178" s="102" t="str">
        <f>IF(ISBLANK('Competition Data'!A177),"",'Competition Data'!A177)</f>
        <v>Peel St</v>
      </c>
      <c r="C178" s="101" t="str">
        <f>IF(ISBLANK('Competition Data'!H177),"",'Competition Data'!H177)</f>
        <v/>
      </c>
      <c r="D178" s="101" t="str">
        <f>IF(ISBLANK('Competition Data'!B177),"",'Competition Data'!B177)</f>
        <v>W27/28</v>
      </c>
      <c r="E178" s="101" t="str">
        <f>IF(ISBLANK('Competition Data'!C177),"",'Competition Data'!C177)</f>
        <v>Peak Reduction</v>
      </c>
      <c r="F178" s="101">
        <f>IF(ISBLANK('Competition Data'!G177),"",'Competition Data'!G177)</f>
        <v>43407</v>
      </c>
      <c r="G178">
        <f>IF(ISBLANK('Competition Data'!D177),"",'Competition Data'!D177)</f>
        <v>386</v>
      </c>
      <c r="H178">
        <f>IF(ISBLANK('Competition Data'!E177),"",'Competition Data'!E177)</f>
        <v>0</v>
      </c>
      <c r="I178">
        <f>IF(ISBLANK('Competition Data'!F177),"",'Competition Data'!F177)</f>
        <v>0.99</v>
      </c>
      <c r="J178" t="str">
        <f t="shared" si="5"/>
        <v>Peel St (Peak Reduction)</v>
      </c>
    </row>
    <row r="179" spans="1:10" x14ac:dyDescent="0.25">
      <c r="A179" t="str">
        <f t="shared" si="4"/>
        <v>SettleW24/25Peak Reduction</v>
      </c>
      <c r="B179" s="102" t="str">
        <f>IF(ISBLANK('Competition Data'!A178),"",'Competition Data'!A178)</f>
        <v>Settle</v>
      </c>
      <c r="C179" s="101" t="str">
        <f>IF(ISBLANK('Competition Data'!H178),"",'Competition Data'!H178)</f>
        <v/>
      </c>
      <c r="D179" s="101" t="str">
        <f>IF(ISBLANK('Competition Data'!B178),"",'Competition Data'!B178)</f>
        <v>W24/25</v>
      </c>
      <c r="E179" s="101" t="str">
        <f>IF(ISBLANK('Competition Data'!C178),"",'Competition Data'!C178)</f>
        <v>Peak Reduction</v>
      </c>
      <c r="F179" s="101">
        <f>IF(ISBLANK('Competition Data'!G178),"",'Competition Data'!G178)</f>
        <v>43407</v>
      </c>
      <c r="G179">
        <f>IF(ISBLANK('Competition Data'!D178),"",'Competition Data'!D178)</f>
        <v>103</v>
      </c>
      <c r="H179">
        <f>IF(ISBLANK('Competition Data'!E178),"",'Competition Data'!E178)</f>
        <v>0</v>
      </c>
      <c r="I179">
        <f>IF(ISBLANK('Competition Data'!F178),"",'Competition Data'!F178)</f>
        <v>0.59</v>
      </c>
      <c r="J179" t="str">
        <f t="shared" si="5"/>
        <v>Settle (Peak Reduction)</v>
      </c>
    </row>
    <row r="180" spans="1:10" x14ac:dyDescent="0.25">
      <c r="A180" t="str">
        <f t="shared" si="4"/>
        <v>SettleW25/26Peak Reduction</v>
      </c>
      <c r="B180" s="102" t="str">
        <f>IF(ISBLANK('Competition Data'!A179),"",'Competition Data'!A179)</f>
        <v>Settle</v>
      </c>
      <c r="C180" s="101" t="str">
        <f>IF(ISBLANK('Competition Data'!H179),"",'Competition Data'!H179)</f>
        <v/>
      </c>
      <c r="D180" s="101" t="str">
        <f>IF(ISBLANK('Competition Data'!B179),"",'Competition Data'!B179)</f>
        <v>W25/26</v>
      </c>
      <c r="E180" s="101" t="str">
        <f>IF(ISBLANK('Competition Data'!C179),"",'Competition Data'!C179)</f>
        <v>Peak Reduction</v>
      </c>
      <c r="F180" s="101">
        <f>IF(ISBLANK('Competition Data'!G179),"",'Competition Data'!G179)</f>
        <v>43407</v>
      </c>
      <c r="G180">
        <f>IF(ISBLANK('Competition Data'!D179),"",'Competition Data'!D179)</f>
        <v>182</v>
      </c>
      <c r="H180">
        <f>IF(ISBLANK('Competition Data'!E179),"",'Competition Data'!E179)</f>
        <v>0</v>
      </c>
      <c r="I180">
        <f>IF(ISBLANK('Competition Data'!F179),"",'Competition Data'!F179)</f>
        <v>0.69</v>
      </c>
      <c r="J180" t="str">
        <f t="shared" si="5"/>
        <v>Settle (Peak Reduction)</v>
      </c>
    </row>
    <row r="181" spans="1:10" x14ac:dyDescent="0.25">
      <c r="A181" t="str">
        <f t="shared" si="4"/>
        <v>SettleW26/27Peak Reduction</v>
      </c>
      <c r="B181" s="102" t="str">
        <f>IF(ISBLANK('Competition Data'!A180),"",'Competition Data'!A180)</f>
        <v>Settle</v>
      </c>
      <c r="C181" s="101" t="str">
        <f>IF(ISBLANK('Competition Data'!H180),"",'Competition Data'!H180)</f>
        <v/>
      </c>
      <c r="D181" s="101" t="str">
        <f>IF(ISBLANK('Competition Data'!B180),"",'Competition Data'!B180)</f>
        <v>W26/27</v>
      </c>
      <c r="E181" s="101" t="str">
        <f>IF(ISBLANK('Competition Data'!C180),"",'Competition Data'!C180)</f>
        <v>Peak Reduction</v>
      </c>
      <c r="F181" s="101">
        <f>IF(ISBLANK('Competition Data'!G180),"",'Competition Data'!G180)</f>
        <v>43407</v>
      </c>
      <c r="G181">
        <f>IF(ISBLANK('Competition Data'!D180),"",'Competition Data'!D180)</f>
        <v>266</v>
      </c>
      <c r="H181">
        <f>IF(ISBLANK('Competition Data'!E180),"",'Competition Data'!E180)</f>
        <v>0</v>
      </c>
      <c r="I181">
        <f>IF(ISBLANK('Competition Data'!F180),"",'Competition Data'!F180)</f>
        <v>0.8</v>
      </c>
      <c r="J181" t="str">
        <f t="shared" si="5"/>
        <v>Settle (Peak Reduction)</v>
      </c>
    </row>
    <row r="182" spans="1:10" x14ac:dyDescent="0.25">
      <c r="A182" t="str">
        <f t="shared" si="4"/>
        <v>SettleW27/28Peak Reduction</v>
      </c>
      <c r="B182" s="102" t="str">
        <f>IF(ISBLANK('Competition Data'!A181),"",'Competition Data'!A181)</f>
        <v>Settle</v>
      </c>
      <c r="C182" s="101" t="str">
        <f>IF(ISBLANK('Competition Data'!H181),"",'Competition Data'!H181)</f>
        <v/>
      </c>
      <c r="D182" s="101" t="str">
        <f>IF(ISBLANK('Competition Data'!B181),"",'Competition Data'!B181)</f>
        <v>W27/28</v>
      </c>
      <c r="E182" s="101" t="str">
        <f>IF(ISBLANK('Competition Data'!C181),"",'Competition Data'!C181)</f>
        <v>Peak Reduction</v>
      </c>
      <c r="F182" s="101">
        <f>IF(ISBLANK('Competition Data'!G181),"",'Competition Data'!G181)</f>
        <v>43407</v>
      </c>
      <c r="G182">
        <f>IF(ISBLANK('Competition Data'!D181),"",'Competition Data'!D181)</f>
        <v>360</v>
      </c>
      <c r="H182">
        <f>IF(ISBLANK('Competition Data'!E181),"",'Competition Data'!E181)</f>
        <v>0</v>
      </c>
      <c r="I182">
        <f>IF(ISBLANK('Competition Data'!F181),"",'Competition Data'!F181)</f>
        <v>0.89</v>
      </c>
      <c r="J182" t="str">
        <f t="shared" si="5"/>
        <v>Settle (Peak Reduction)</v>
      </c>
    </row>
    <row r="183" spans="1:10" x14ac:dyDescent="0.25">
      <c r="A183" t="str">
        <f t="shared" si="4"/>
        <v/>
      </c>
      <c r="B183" s="102" t="str">
        <f>IF(ISBLANK('Competition Data'!A182),"",'Competition Data'!A182)</f>
        <v/>
      </c>
      <c r="C183" s="101" t="str">
        <f>IF(ISBLANK('Competition Data'!H182),"",'Competition Data'!H182)</f>
        <v/>
      </c>
      <c r="D183" s="101" t="str">
        <f>IF(ISBLANK('Competition Data'!B182),"",'Competition Data'!B182)</f>
        <v/>
      </c>
      <c r="E183" s="101" t="str">
        <f>IF(ISBLANK('Competition Data'!C182),"",'Competition Data'!C182)</f>
        <v/>
      </c>
      <c r="F183" s="101" t="str">
        <f>IF(ISBLANK('Competition Data'!G182),"",'Competition Data'!G182)</f>
        <v/>
      </c>
      <c r="G183" t="str">
        <f>IF(ISBLANK('Competition Data'!D182),"",'Competition Data'!D182)</f>
        <v/>
      </c>
      <c r="H183" t="str">
        <f>IF(ISBLANK('Competition Data'!E182),"",'Competition Data'!E182)</f>
        <v/>
      </c>
      <c r="I183" t="str">
        <f>IF(ISBLANK('Competition Data'!F182),"",'Competition Data'!F182)</f>
        <v/>
      </c>
      <c r="J183" t="str">
        <f t="shared" si="5"/>
        <v xml:space="preserve"> ()</v>
      </c>
    </row>
    <row r="184" spans="1:10" x14ac:dyDescent="0.25">
      <c r="A184" t="str">
        <f t="shared" si="4"/>
        <v/>
      </c>
      <c r="B184" s="102" t="str">
        <f>IF(ISBLANK('Competition Data'!A183),"",'Competition Data'!A183)</f>
        <v/>
      </c>
      <c r="C184" s="101" t="str">
        <f>IF(ISBLANK('Competition Data'!H183),"",'Competition Data'!H183)</f>
        <v/>
      </c>
      <c r="D184" s="101" t="str">
        <f>IF(ISBLANK('Competition Data'!B183),"",'Competition Data'!B183)</f>
        <v/>
      </c>
      <c r="E184" s="101" t="str">
        <f>IF(ISBLANK('Competition Data'!C183),"",'Competition Data'!C183)</f>
        <v/>
      </c>
      <c r="F184" s="101" t="str">
        <f>IF(ISBLANK('Competition Data'!G183),"",'Competition Data'!G183)</f>
        <v/>
      </c>
      <c r="G184" t="str">
        <f>IF(ISBLANK('Competition Data'!D183),"",'Competition Data'!D183)</f>
        <v/>
      </c>
      <c r="H184" t="str">
        <f>IF(ISBLANK('Competition Data'!E183),"",'Competition Data'!E183)</f>
        <v/>
      </c>
      <c r="I184" t="str">
        <f>IF(ISBLANK('Competition Data'!F183),"",'Competition Data'!F183)</f>
        <v/>
      </c>
      <c r="J184" t="str">
        <f t="shared" si="5"/>
        <v xml:space="preserve"> ()</v>
      </c>
    </row>
    <row r="185" spans="1:10" x14ac:dyDescent="0.25">
      <c r="A185" t="str">
        <f t="shared" si="4"/>
        <v/>
      </c>
      <c r="B185" s="102" t="str">
        <f>IF(ISBLANK('Competition Data'!A184),"",'Competition Data'!A184)</f>
        <v/>
      </c>
      <c r="C185" s="101" t="str">
        <f>IF(ISBLANK('Competition Data'!H184),"",'Competition Data'!H184)</f>
        <v/>
      </c>
      <c r="D185" s="101" t="str">
        <f>IF(ISBLANK('Competition Data'!B184),"",'Competition Data'!B184)</f>
        <v/>
      </c>
      <c r="E185" s="101" t="str">
        <f>IF(ISBLANK('Competition Data'!C184),"",'Competition Data'!C184)</f>
        <v/>
      </c>
      <c r="F185" s="101" t="str">
        <f>IF(ISBLANK('Competition Data'!G184),"",'Competition Data'!G184)</f>
        <v/>
      </c>
      <c r="G185" t="str">
        <f>IF(ISBLANK('Competition Data'!D184),"",'Competition Data'!D184)</f>
        <v/>
      </c>
      <c r="H185" t="str">
        <f>IF(ISBLANK('Competition Data'!E184),"",'Competition Data'!E184)</f>
        <v/>
      </c>
      <c r="I185" t="str">
        <f>IF(ISBLANK('Competition Data'!F184),"",'Competition Data'!F184)</f>
        <v/>
      </c>
      <c r="J185" t="str">
        <f t="shared" si="5"/>
        <v xml:space="preserve"> ()</v>
      </c>
    </row>
    <row r="186" spans="1:10" x14ac:dyDescent="0.25">
      <c r="A186" t="str">
        <f t="shared" si="4"/>
        <v/>
      </c>
      <c r="B186" s="102" t="str">
        <f>IF(ISBLANK('Competition Data'!A185),"",'Competition Data'!A185)</f>
        <v/>
      </c>
      <c r="C186" s="101" t="str">
        <f>IF(ISBLANK('Competition Data'!H185),"",'Competition Data'!H185)</f>
        <v/>
      </c>
      <c r="D186" s="101" t="str">
        <f>IF(ISBLANK('Competition Data'!B185),"",'Competition Data'!B185)</f>
        <v/>
      </c>
      <c r="E186" s="101" t="str">
        <f>IF(ISBLANK('Competition Data'!C185),"",'Competition Data'!C185)</f>
        <v/>
      </c>
      <c r="F186" s="101" t="str">
        <f>IF(ISBLANK('Competition Data'!G185),"",'Competition Data'!G185)</f>
        <v/>
      </c>
      <c r="G186" t="str">
        <f>IF(ISBLANK('Competition Data'!D185),"",'Competition Data'!D185)</f>
        <v/>
      </c>
      <c r="H186" t="str">
        <f>IF(ISBLANK('Competition Data'!E185),"",'Competition Data'!E185)</f>
        <v/>
      </c>
      <c r="I186" t="str">
        <f>IF(ISBLANK('Competition Data'!F185),"",'Competition Data'!F185)</f>
        <v/>
      </c>
      <c r="J186" t="str">
        <f t="shared" si="5"/>
        <v xml:space="preserve"> ()</v>
      </c>
    </row>
    <row r="187" spans="1:10" x14ac:dyDescent="0.25">
      <c r="A187" t="str">
        <f t="shared" si="4"/>
        <v/>
      </c>
      <c r="B187" s="102" t="str">
        <f>IF(ISBLANK('Competition Data'!A186),"",'Competition Data'!A186)</f>
        <v/>
      </c>
      <c r="C187" s="101" t="str">
        <f>IF(ISBLANK('Competition Data'!H186),"",'Competition Data'!H186)</f>
        <v/>
      </c>
      <c r="D187" s="101" t="str">
        <f>IF(ISBLANK('Competition Data'!B186),"",'Competition Data'!B186)</f>
        <v/>
      </c>
      <c r="E187" s="101" t="str">
        <f>IF(ISBLANK('Competition Data'!C186),"",'Competition Data'!C186)</f>
        <v/>
      </c>
      <c r="F187" s="101" t="str">
        <f>IF(ISBLANK('Competition Data'!G186),"",'Competition Data'!G186)</f>
        <v/>
      </c>
      <c r="G187" t="str">
        <f>IF(ISBLANK('Competition Data'!D186),"",'Competition Data'!D186)</f>
        <v/>
      </c>
      <c r="H187" t="str">
        <f>IF(ISBLANK('Competition Data'!E186),"",'Competition Data'!E186)</f>
        <v/>
      </c>
      <c r="I187" t="str">
        <f>IF(ISBLANK('Competition Data'!F186),"",'Competition Data'!F186)</f>
        <v/>
      </c>
      <c r="J187" t="str">
        <f t="shared" si="5"/>
        <v xml:space="preserve"> ()</v>
      </c>
    </row>
    <row r="188" spans="1:10" x14ac:dyDescent="0.25">
      <c r="A188" t="str">
        <f t="shared" si="4"/>
        <v/>
      </c>
      <c r="B188" s="102" t="str">
        <f>IF(ISBLANK('Competition Data'!A187),"",'Competition Data'!A187)</f>
        <v/>
      </c>
      <c r="C188" s="101" t="str">
        <f>IF(ISBLANK('Competition Data'!H187),"",'Competition Data'!H187)</f>
        <v/>
      </c>
      <c r="D188" s="101" t="str">
        <f>IF(ISBLANK('Competition Data'!B187),"",'Competition Data'!B187)</f>
        <v/>
      </c>
      <c r="E188" s="101" t="str">
        <f>IF(ISBLANK('Competition Data'!C187),"",'Competition Data'!C187)</f>
        <v/>
      </c>
      <c r="F188" s="101" t="str">
        <f>IF(ISBLANK('Competition Data'!G187),"",'Competition Data'!G187)</f>
        <v/>
      </c>
      <c r="G188" t="str">
        <f>IF(ISBLANK('Competition Data'!D187),"",'Competition Data'!D187)</f>
        <v/>
      </c>
      <c r="H188" t="str">
        <f>IF(ISBLANK('Competition Data'!E187),"",'Competition Data'!E187)</f>
        <v/>
      </c>
      <c r="I188" t="str">
        <f>IF(ISBLANK('Competition Data'!F187),"",'Competition Data'!F187)</f>
        <v/>
      </c>
      <c r="J188" t="str">
        <f t="shared" si="5"/>
        <v xml:space="preserve"> ()</v>
      </c>
    </row>
    <row r="189" spans="1:10" x14ac:dyDescent="0.25">
      <c r="A189" t="str">
        <f t="shared" si="4"/>
        <v/>
      </c>
      <c r="B189" s="102" t="str">
        <f>IF(ISBLANK('Competition Data'!A188),"",'Competition Data'!A188)</f>
        <v/>
      </c>
      <c r="C189" s="101" t="str">
        <f>IF(ISBLANK('Competition Data'!H188),"",'Competition Data'!H188)</f>
        <v/>
      </c>
      <c r="D189" s="101" t="str">
        <f>IF(ISBLANK('Competition Data'!B188),"",'Competition Data'!B188)</f>
        <v/>
      </c>
      <c r="E189" s="101" t="str">
        <f>IF(ISBLANK('Competition Data'!C188),"",'Competition Data'!C188)</f>
        <v/>
      </c>
      <c r="F189" s="101" t="str">
        <f>IF(ISBLANK('Competition Data'!G188),"",'Competition Data'!G188)</f>
        <v/>
      </c>
      <c r="G189" t="str">
        <f>IF(ISBLANK('Competition Data'!D188),"",'Competition Data'!D188)</f>
        <v/>
      </c>
      <c r="H189" t="str">
        <f>IF(ISBLANK('Competition Data'!E188),"",'Competition Data'!E188)</f>
        <v/>
      </c>
      <c r="I189" t="str">
        <f>IF(ISBLANK('Competition Data'!F188),"",'Competition Data'!F188)</f>
        <v/>
      </c>
      <c r="J189" t="str">
        <f t="shared" si="5"/>
        <v xml:space="preserve"> ()</v>
      </c>
    </row>
    <row r="190" spans="1:10" x14ac:dyDescent="0.25">
      <c r="A190" t="str">
        <f t="shared" si="4"/>
        <v/>
      </c>
      <c r="B190" s="102" t="str">
        <f>IF(ISBLANK('Competition Data'!A189),"",'Competition Data'!A189)</f>
        <v/>
      </c>
      <c r="C190" s="101" t="str">
        <f>IF(ISBLANK('Competition Data'!H189),"",'Competition Data'!H189)</f>
        <v/>
      </c>
      <c r="D190" s="101" t="str">
        <f>IF(ISBLANK('Competition Data'!B189),"",'Competition Data'!B189)</f>
        <v/>
      </c>
      <c r="E190" s="101" t="str">
        <f>IF(ISBLANK('Competition Data'!C189),"",'Competition Data'!C189)</f>
        <v/>
      </c>
      <c r="F190" s="101" t="str">
        <f>IF(ISBLANK('Competition Data'!G189),"",'Competition Data'!G189)</f>
        <v/>
      </c>
      <c r="G190" t="str">
        <f>IF(ISBLANK('Competition Data'!D189),"",'Competition Data'!D189)</f>
        <v/>
      </c>
      <c r="H190" t="str">
        <f>IF(ISBLANK('Competition Data'!E189),"",'Competition Data'!E189)</f>
        <v/>
      </c>
      <c r="I190" t="str">
        <f>IF(ISBLANK('Competition Data'!F189),"",'Competition Data'!F189)</f>
        <v/>
      </c>
      <c r="J190" t="str">
        <f t="shared" si="5"/>
        <v xml:space="preserve"> ()</v>
      </c>
    </row>
    <row r="191" spans="1:10" x14ac:dyDescent="0.25">
      <c r="A191" t="str">
        <f t="shared" si="4"/>
        <v/>
      </c>
      <c r="B191" s="102" t="str">
        <f>IF(ISBLANK('Competition Data'!A190),"",'Competition Data'!A190)</f>
        <v/>
      </c>
      <c r="C191" s="101" t="str">
        <f>IF(ISBLANK('Competition Data'!H190),"",'Competition Data'!H190)</f>
        <v/>
      </c>
      <c r="D191" s="101" t="str">
        <f>IF(ISBLANK('Competition Data'!B190),"",'Competition Data'!B190)</f>
        <v/>
      </c>
      <c r="E191" s="101" t="str">
        <f>IF(ISBLANK('Competition Data'!C190),"",'Competition Data'!C190)</f>
        <v/>
      </c>
      <c r="F191" s="101" t="str">
        <f>IF(ISBLANK('Competition Data'!G190),"",'Competition Data'!G190)</f>
        <v/>
      </c>
      <c r="G191" t="str">
        <f>IF(ISBLANK('Competition Data'!D190),"",'Competition Data'!D190)</f>
        <v/>
      </c>
      <c r="H191" t="str">
        <f>IF(ISBLANK('Competition Data'!E190),"",'Competition Data'!E190)</f>
        <v/>
      </c>
      <c r="I191" t="str">
        <f>IF(ISBLANK('Competition Data'!F190),"",'Competition Data'!F190)</f>
        <v/>
      </c>
      <c r="J191" t="str">
        <f t="shared" si="5"/>
        <v xml:space="preserve"> ()</v>
      </c>
    </row>
    <row r="192" spans="1:10" x14ac:dyDescent="0.25">
      <c r="A192" t="str">
        <f t="shared" si="4"/>
        <v/>
      </c>
      <c r="B192" s="102" t="str">
        <f>IF(ISBLANK('Competition Data'!A191),"",'Competition Data'!A191)</f>
        <v/>
      </c>
      <c r="C192" s="101" t="str">
        <f>IF(ISBLANK('Competition Data'!H191),"",'Competition Data'!H191)</f>
        <v/>
      </c>
      <c r="D192" s="101" t="str">
        <f>IF(ISBLANK('Competition Data'!B191),"",'Competition Data'!B191)</f>
        <v/>
      </c>
      <c r="E192" s="101" t="str">
        <f>IF(ISBLANK('Competition Data'!C191),"",'Competition Data'!C191)</f>
        <v/>
      </c>
      <c r="F192" s="101" t="str">
        <f>IF(ISBLANK('Competition Data'!G191),"",'Competition Data'!G191)</f>
        <v/>
      </c>
      <c r="G192" t="str">
        <f>IF(ISBLANK('Competition Data'!D191),"",'Competition Data'!D191)</f>
        <v/>
      </c>
      <c r="H192" t="str">
        <f>IF(ISBLANK('Competition Data'!E191),"",'Competition Data'!E191)</f>
        <v/>
      </c>
      <c r="I192" t="str">
        <f>IF(ISBLANK('Competition Data'!F191),"",'Competition Data'!F191)</f>
        <v/>
      </c>
      <c r="J192" t="str">
        <f t="shared" si="5"/>
        <v xml:space="preserve"> ()</v>
      </c>
    </row>
    <row r="193" spans="1:10" x14ac:dyDescent="0.25">
      <c r="A193" t="str">
        <f t="shared" si="4"/>
        <v/>
      </c>
      <c r="B193" s="102" t="str">
        <f>IF(ISBLANK('Competition Data'!A192),"",'Competition Data'!A192)</f>
        <v/>
      </c>
      <c r="C193" s="101" t="str">
        <f>IF(ISBLANK('Competition Data'!H192),"",'Competition Data'!H192)</f>
        <v/>
      </c>
      <c r="D193" s="101" t="str">
        <f>IF(ISBLANK('Competition Data'!B192),"",'Competition Data'!B192)</f>
        <v/>
      </c>
      <c r="E193" s="101" t="str">
        <f>IF(ISBLANK('Competition Data'!C192),"",'Competition Data'!C192)</f>
        <v/>
      </c>
      <c r="F193" s="101" t="str">
        <f>IF(ISBLANK('Competition Data'!G192),"",'Competition Data'!G192)</f>
        <v/>
      </c>
      <c r="G193" t="str">
        <f>IF(ISBLANK('Competition Data'!D192),"",'Competition Data'!D192)</f>
        <v/>
      </c>
      <c r="H193" t="str">
        <f>IF(ISBLANK('Competition Data'!E192),"",'Competition Data'!E192)</f>
        <v/>
      </c>
      <c r="I193" t="str">
        <f>IF(ISBLANK('Competition Data'!F192),"",'Competition Data'!F192)</f>
        <v/>
      </c>
      <c r="J193" t="str">
        <f t="shared" si="5"/>
        <v xml:space="preserve"> ()</v>
      </c>
    </row>
    <row r="194" spans="1:10" x14ac:dyDescent="0.25">
      <c r="A194" t="str">
        <f t="shared" si="4"/>
        <v/>
      </c>
      <c r="B194" s="102" t="str">
        <f>IF(ISBLANK('Competition Data'!A193),"",'Competition Data'!A193)</f>
        <v/>
      </c>
      <c r="C194" s="101" t="str">
        <f>IF(ISBLANK('Competition Data'!H193),"",'Competition Data'!H193)</f>
        <v/>
      </c>
      <c r="D194" s="101" t="str">
        <f>IF(ISBLANK('Competition Data'!B193),"",'Competition Data'!B193)</f>
        <v/>
      </c>
      <c r="E194" s="101" t="str">
        <f>IF(ISBLANK('Competition Data'!C193),"",'Competition Data'!C193)</f>
        <v/>
      </c>
      <c r="F194" s="101" t="str">
        <f>IF(ISBLANK('Competition Data'!G193),"",'Competition Data'!G193)</f>
        <v/>
      </c>
      <c r="G194" t="str">
        <f>IF(ISBLANK('Competition Data'!D193),"",'Competition Data'!D193)</f>
        <v/>
      </c>
      <c r="H194" t="str">
        <f>IF(ISBLANK('Competition Data'!E193),"",'Competition Data'!E193)</f>
        <v/>
      </c>
      <c r="I194" t="str">
        <f>IF(ISBLANK('Competition Data'!F193),"",'Competition Data'!F193)</f>
        <v/>
      </c>
      <c r="J194" t="str">
        <f t="shared" si="5"/>
        <v xml:space="preserve"> ()</v>
      </c>
    </row>
    <row r="195" spans="1:10" x14ac:dyDescent="0.25">
      <c r="A195" t="str">
        <f t="shared" ref="A195:A251" si="6">CONCATENATE(B195,D195,E195)</f>
        <v/>
      </c>
      <c r="B195" s="102" t="str">
        <f>IF(ISBLANK('Competition Data'!A194),"",'Competition Data'!A194)</f>
        <v/>
      </c>
      <c r="C195" s="101" t="str">
        <f>IF(ISBLANK('Competition Data'!H194),"",'Competition Data'!H194)</f>
        <v/>
      </c>
      <c r="D195" s="101" t="str">
        <f>IF(ISBLANK('Competition Data'!B194),"",'Competition Data'!B194)</f>
        <v/>
      </c>
      <c r="E195" s="101" t="str">
        <f>IF(ISBLANK('Competition Data'!C194),"",'Competition Data'!C194)</f>
        <v/>
      </c>
      <c r="F195" s="101" t="str">
        <f>IF(ISBLANK('Competition Data'!G194),"",'Competition Data'!G194)</f>
        <v/>
      </c>
      <c r="G195" t="str">
        <f>IF(ISBLANK('Competition Data'!D194),"",'Competition Data'!D194)</f>
        <v/>
      </c>
      <c r="H195" t="str">
        <f>IF(ISBLANK('Competition Data'!E194),"",'Competition Data'!E194)</f>
        <v/>
      </c>
      <c r="I195" t="str">
        <f>IF(ISBLANK('Competition Data'!F194),"",'Competition Data'!F194)</f>
        <v/>
      </c>
      <c r="J195" t="str">
        <f t="shared" ref="J195:J251" si="7">CONCATENATE(B195," (",E195,")")</f>
        <v xml:space="preserve"> ()</v>
      </c>
    </row>
    <row r="196" spans="1:10" x14ac:dyDescent="0.25">
      <c r="A196" t="str">
        <f t="shared" si="6"/>
        <v/>
      </c>
      <c r="B196" s="102" t="str">
        <f>IF(ISBLANK('Competition Data'!A195),"",'Competition Data'!A195)</f>
        <v/>
      </c>
      <c r="C196" s="101" t="str">
        <f>IF(ISBLANK('Competition Data'!H195),"",'Competition Data'!H195)</f>
        <v/>
      </c>
      <c r="D196" s="101" t="str">
        <f>IF(ISBLANK('Competition Data'!B195),"",'Competition Data'!B195)</f>
        <v/>
      </c>
      <c r="E196" s="101" t="str">
        <f>IF(ISBLANK('Competition Data'!C195),"",'Competition Data'!C195)</f>
        <v/>
      </c>
      <c r="F196" s="101" t="str">
        <f>IF(ISBLANK('Competition Data'!G195),"",'Competition Data'!G195)</f>
        <v/>
      </c>
      <c r="G196" t="str">
        <f>IF(ISBLANK('Competition Data'!D195),"",'Competition Data'!D195)</f>
        <v/>
      </c>
      <c r="H196" t="str">
        <f>IF(ISBLANK('Competition Data'!E195),"",'Competition Data'!E195)</f>
        <v/>
      </c>
      <c r="I196" t="str">
        <f>IF(ISBLANK('Competition Data'!F195),"",'Competition Data'!F195)</f>
        <v/>
      </c>
      <c r="J196" t="str">
        <f t="shared" si="7"/>
        <v xml:space="preserve"> ()</v>
      </c>
    </row>
    <row r="197" spans="1:10" x14ac:dyDescent="0.25">
      <c r="A197" t="str">
        <f t="shared" si="6"/>
        <v/>
      </c>
      <c r="B197" s="102" t="str">
        <f>IF(ISBLANK('Competition Data'!A196),"",'Competition Data'!A196)</f>
        <v/>
      </c>
      <c r="C197" s="101" t="str">
        <f>IF(ISBLANK('Competition Data'!H196),"",'Competition Data'!H196)</f>
        <v/>
      </c>
      <c r="D197" s="101" t="str">
        <f>IF(ISBLANK('Competition Data'!B196),"",'Competition Data'!B196)</f>
        <v/>
      </c>
      <c r="E197" s="101" t="str">
        <f>IF(ISBLANK('Competition Data'!C196),"",'Competition Data'!C196)</f>
        <v/>
      </c>
      <c r="F197" s="101" t="str">
        <f>IF(ISBLANK('Competition Data'!G196),"",'Competition Data'!G196)</f>
        <v/>
      </c>
      <c r="G197" t="str">
        <f>IF(ISBLANK('Competition Data'!D196),"",'Competition Data'!D196)</f>
        <v/>
      </c>
      <c r="H197" t="str">
        <f>IF(ISBLANK('Competition Data'!E196),"",'Competition Data'!E196)</f>
        <v/>
      </c>
      <c r="I197" t="str">
        <f>IF(ISBLANK('Competition Data'!F196),"",'Competition Data'!F196)</f>
        <v/>
      </c>
      <c r="J197" t="str">
        <f t="shared" si="7"/>
        <v xml:space="preserve"> ()</v>
      </c>
    </row>
    <row r="198" spans="1:10" x14ac:dyDescent="0.25">
      <c r="A198" t="str">
        <f t="shared" si="6"/>
        <v/>
      </c>
      <c r="B198" s="102" t="str">
        <f>IF(ISBLANK('Competition Data'!A197),"",'Competition Data'!A197)</f>
        <v/>
      </c>
      <c r="C198" s="101" t="str">
        <f>IF(ISBLANK('Competition Data'!H197),"",'Competition Data'!H197)</f>
        <v/>
      </c>
      <c r="D198" s="101" t="str">
        <f>IF(ISBLANK('Competition Data'!B197),"",'Competition Data'!B197)</f>
        <v/>
      </c>
      <c r="E198" s="101" t="str">
        <f>IF(ISBLANK('Competition Data'!C197),"",'Competition Data'!C197)</f>
        <v/>
      </c>
      <c r="F198" s="101" t="str">
        <f>IF(ISBLANK('Competition Data'!G197),"",'Competition Data'!G197)</f>
        <v/>
      </c>
      <c r="G198" t="str">
        <f>IF(ISBLANK('Competition Data'!D197),"",'Competition Data'!D197)</f>
        <v/>
      </c>
      <c r="H198" t="str">
        <f>IF(ISBLANK('Competition Data'!E197),"",'Competition Data'!E197)</f>
        <v/>
      </c>
      <c r="I198" t="str">
        <f>IF(ISBLANK('Competition Data'!F197),"",'Competition Data'!F197)</f>
        <v/>
      </c>
      <c r="J198" t="str">
        <f t="shared" si="7"/>
        <v xml:space="preserve"> ()</v>
      </c>
    </row>
    <row r="199" spans="1:10" x14ac:dyDescent="0.25">
      <c r="A199" t="str">
        <f t="shared" si="6"/>
        <v/>
      </c>
      <c r="B199" s="102" t="str">
        <f>IF(ISBLANK('Competition Data'!A198),"",'Competition Data'!A198)</f>
        <v/>
      </c>
      <c r="C199" s="101" t="str">
        <f>IF(ISBLANK('Competition Data'!H198),"",'Competition Data'!H198)</f>
        <v/>
      </c>
      <c r="D199" s="101" t="str">
        <f>IF(ISBLANK('Competition Data'!B198),"",'Competition Data'!B198)</f>
        <v/>
      </c>
      <c r="E199" s="101" t="str">
        <f>IF(ISBLANK('Competition Data'!C198),"",'Competition Data'!C198)</f>
        <v/>
      </c>
      <c r="F199" s="101" t="str">
        <f>IF(ISBLANK('Competition Data'!G198),"",'Competition Data'!G198)</f>
        <v/>
      </c>
      <c r="G199" t="str">
        <f>IF(ISBLANK('Competition Data'!D198),"",'Competition Data'!D198)</f>
        <v/>
      </c>
      <c r="H199" t="str">
        <f>IF(ISBLANK('Competition Data'!E198),"",'Competition Data'!E198)</f>
        <v/>
      </c>
      <c r="I199" t="str">
        <f>IF(ISBLANK('Competition Data'!F198),"",'Competition Data'!F198)</f>
        <v/>
      </c>
      <c r="J199" t="str">
        <f t="shared" si="7"/>
        <v xml:space="preserve"> ()</v>
      </c>
    </row>
    <row r="200" spans="1:10" x14ac:dyDescent="0.25">
      <c r="A200" t="str">
        <f t="shared" si="6"/>
        <v/>
      </c>
      <c r="B200" s="102" t="str">
        <f>IF(ISBLANK('Competition Data'!A199),"",'Competition Data'!A199)</f>
        <v/>
      </c>
      <c r="C200" s="101" t="str">
        <f>IF(ISBLANK('Competition Data'!H199),"",'Competition Data'!H199)</f>
        <v/>
      </c>
      <c r="D200" s="101" t="str">
        <f>IF(ISBLANK('Competition Data'!B199),"",'Competition Data'!B199)</f>
        <v/>
      </c>
      <c r="E200" s="101" t="str">
        <f>IF(ISBLANK('Competition Data'!C199),"",'Competition Data'!C199)</f>
        <v/>
      </c>
      <c r="F200" s="101" t="str">
        <f>IF(ISBLANK('Competition Data'!G199),"",'Competition Data'!G199)</f>
        <v/>
      </c>
      <c r="G200" t="str">
        <f>IF(ISBLANK('Competition Data'!D199),"",'Competition Data'!D199)</f>
        <v/>
      </c>
      <c r="H200" t="str">
        <f>IF(ISBLANK('Competition Data'!E199),"",'Competition Data'!E199)</f>
        <v/>
      </c>
      <c r="I200" t="str">
        <f>IF(ISBLANK('Competition Data'!F199),"",'Competition Data'!F199)</f>
        <v/>
      </c>
      <c r="J200" t="str">
        <f t="shared" si="7"/>
        <v xml:space="preserve"> ()</v>
      </c>
    </row>
    <row r="201" spans="1:10" x14ac:dyDescent="0.25">
      <c r="A201" t="str">
        <f t="shared" si="6"/>
        <v/>
      </c>
      <c r="B201" s="102" t="str">
        <f>IF(ISBLANK('Competition Data'!A200),"",'Competition Data'!A200)</f>
        <v/>
      </c>
      <c r="C201" s="101" t="str">
        <f>IF(ISBLANK('Competition Data'!H200),"",'Competition Data'!H200)</f>
        <v/>
      </c>
      <c r="D201" s="101" t="str">
        <f>IF(ISBLANK('Competition Data'!B200),"",'Competition Data'!B200)</f>
        <v/>
      </c>
      <c r="E201" s="101" t="str">
        <f>IF(ISBLANK('Competition Data'!C200),"",'Competition Data'!C200)</f>
        <v/>
      </c>
      <c r="F201" s="101" t="str">
        <f>IF(ISBLANK('Competition Data'!G200),"",'Competition Data'!G200)</f>
        <v/>
      </c>
      <c r="G201" t="str">
        <f>IF(ISBLANK('Competition Data'!D200),"",'Competition Data'!D200)</f>
        <v/>
      </c>
      <c r="H201" t="str">
        <f>IF(ISBLANK('Competition Data'!E200),"",'Competition Data'!E200)</f>
        <v/>
      </c>
      <c r="I201" t="str">
        <f>IF(ISBLANK('Competition Data'!F200),"",'Competition Data'!F200)</f>
        <v/>
      </c>
      <c r="J201" t="str">
        <f t="shared" si="7"/>
        <v xml:space="preserve"> ()</v>
      </c>
    </row>
    <row r="202" spans="1:10" x14ac:dyDescent="0.25">
      <c r="A202" t="str">
        <f t="shared" si="6"/>
        <v/>
      </c>
      <c r="B202" s="102" t="str">
        <f>IF(ISBLANK('Competition Data'!A201),"",'Competition Data'!A201)</f>
        <v/>
      </c>
      <c r="C202" s="101" t="str">
        <f>IF(ISBLANK('Competition Data'!H201),"",'Competition Data'!H201)</f>
        <v/>
      </c>
      <c r="D202" s="101" t="str">
        <f>IF(ISBLANK('Competition Data'!B201),"",'Competition Data'!B201)</f>
        <v/>
      </c>
      <c r="E202" s="101" t="str">
        <f>IF(ISBLANK('Competition Data'!C201),"",'Competition Data'!C201)</f>
        <v/>
      </c>
      <c r="F202" s="101" t="str">
        <f>IF(ISBLANK('Competition Data'!G201),"",'Competition Data'!G201)</f>
        <v/>
      </c>
      <c r="G202" t="str">
        <f>IF(ISBLANK('Competition Data'!D201),"",'Competition Data'!D201)</f>
        <v/>
      </c>
      <c r="H202" t="str">
        <f>IF(ISBLANK('Competition Data'!E201),"",'Competition Data'!E201)</f>
        <v/>
      </c>
      <c r="I202" t="str">
        <f>IF(ISBLANK('Competition Data'!F201),"",'Competition Data'!F201)</f>
        <v/>
      </c>
      <c r="J202" t="str">
        <f t="shared" si="7"/>
        <v xml:space="preserve"> ()</v>
      </c>
    </row>
    <row r="203" spans="1:10" x14ac:dyDescent="0.25">
      <c r="A203" t="str">
        <f t="shared" si="6"/>
        <v/>
      </c>
      <c r="B203" s="102" t="str">
        <f>IF(ISBLANK('Competition Data'!A202),"",'Competition Data'!A202)</f>
        <v/>
      </c>
      <c r="C203" s="101" t="str">
        <f>IF(ISBLANK('Competition Data'!H202),"",'Competition Data'!H202)</f>
        <v/>
      </c>
      <c r="D203" s="101" t="str">
        <f>IF(ISBLANK('Competition Data'!B202),"",'Competition Data'!B202)</f>
        <v/>
      </c>
      <c r="E203" s="101" t="str">
        <f>IF(ISBLANK('Competition Data'!C202),"",'Competition Data'!C202)</f>
        <v/>
      </c>
      <c r="F203" s="101" t="str">
        <f>IF(ISBLANK('Competition Data'!G202),"",'Competition Data'!G202)</f>
        <v/>
      </c>
      <c r="G203" t="str">
        <f>IF(ISBLANK('Competition Data'!D202),"",'Competition Data'!D202)</f>
        <v/>
      </c>
      <c r="H203" t="str">
        <f>IF(ISBLANK('Competition Data'!E202),"",'Competition Data'!E202)</f>
        <v/>
      </c>
      <c r="I203" t="str">
        <f>IF(ISBLANK('Competition Data'!F202),"",'Competition Data'!F202)</f>
        <v/>
      </c>
      <c r="J203" t="str">
        <f t="shared" si="7"/>
        <v xml:space="preserve"> ()</v>
      </c>
    </row>
    <row r="204" spans="1:10" x14ac:dyDescent="0.25">
      <c r="A204" t="str">
        <f t="shared" si="6"/>
        <v/>
      </c>
      <c r="B204" s="102" t="str">
        <f>IF(ISBLANK('Competition Data'!A203),"",'Competition Data'!A203)</f>
        <v/>
      </c>
      <c r="C204" s="101" t="str">
        <f>IF(ISBLANK('Competition Data'!H203),"",'Competition Data'!H203)</f>
        <v/>
      </c>
      <c r="D204" s="101" t="str">
        <f>IF(ISBLANK('Competition Data'!B203),"",'Competition Data'!B203)</f>
        <v/>
      </c>
      <c r="E204" s="101" t="str">
        <f>IF(ISBLANK('Competition Data'!C203),"",'Competition Data'!C203)</f>
        <v/>
      </c>
      <c r="F204" s="101" t="str">
        <f>IF(ISBLANK('Competition Data'!G203),"",'Competition Data'!G203)</f>
        <v/>
      </c>
      <c r="G204" t="str">
        <f>IF(ISBLANK('Competition Data'!D203),"",'Competition Data'!D203)</f>
        <v/>
      </c>
      <c r="H204" t="str">
        <f>IF(ISBLANK('Competition Data'!E203),"",'Competition Data'!E203)</f>
        <v/>
      </c>
      <c r="I204" t="str">
        <f>IF(ISBLANK('Competition Data'!F203),"",'Competition Data'!F203)</f>
        <v/>
      </c>
      <c r="J204" t="str">
        <f t="shared" si="7"/>
        <v xml:space="preserve"> ()</v>
      </c>
    </row>
    <row r="205" spans="1:10" x14ac:dyDescent="0.25">
      <c r="A205" t="str">
        <f t="shared" si="6"/>
        <v/>
      </c>
      <c r="B205" s="102" t="str">
        <f>IF(ISBLANK('Competition Data'!A204),"",'Competition Data'!A204)</f>
        <v/>
      </c>
      <c r="C205" s="101" t="str">
        <f>IF(ISBLANK('Competition Data'!H204),"",'Competition Data'!H204)</f>
        <v/>
      </c>
      <c r="D205" s="101" t="str">
        <f>IF(ISBLANK('Competition Data'!B204),"",'Competition Data'!B204)</f>
        <v/>
      </c>
      <c r="E205" s="101" t="str">
        <f>IF(ISBLANK('Competition Data'!C204),"",'Competition Data'!C204)</f>
        <v/>
      </c>
      <c r="F205" s="101" t="str">
        <f>IF(ISBLANK('Competition Data'!G204),"",'Competition Data'!G204)</f>
        <v/>
      </c>
      <c r="G205" t="str">
        <f>IF(ISBLANK('Competition Data'!D204),"",'Competition Data'!D204)</f>
        <v/>
      </c>
      <c r="H205" t="str">
        <f>IF(ISBLANK('Competition Data'!E204),"",'Competition Data'!E204)</f>
        <v/>
      </c>
      <c r="I205" t="str">
        <f>IF(ISBLANK('Competition Data'!F204),"",'Competition Data'!F204)</f>
        <v/>
      </c>
      <c r="J205" t="str">
        <f t="shared" si="7"/>
        <v xml:space="preserve"> ()</v>
      </c>
    </row>
    <row r="206" spans="1:10" x14ac:dyDescent="0.25">
      <c r="A206" t="str">
        <f t="shared" si="6"/>
        <v/>
      </c>
      <c r="B206" s="102" t="str">
        <f>IF(ISBLANK('Competition Data'!A205),"",'Competition Data'!A205)</f>
        <v/>
      </c>
      <c r="C206" s="101" t="str">
        <f>IF(ISBLANK('Competition Data'!H205),"",'Competition Data'!H205)</f>
        <v/>
      </c>
      <c r="D206" s="101" t="str">
        <f>IF(ISBLANK('Competition Data'!B205),"",'Competition Data'!B205)</f>
        <v/>
      </c>
      <c r="E206" s="101" t="str">
        <f>IF(ISBLANK('Competition Data'!C205),"",'Competition Data'!C205)</f>
        <v/>
      </c>
      <c r="F206" s="101" t="str">
        <f>IF(ISBLANK('Competition Data'!G205),"",'Competition Data'!G205)</f>
        <v/>
      </c>
      <c r="G206" t="str">
        <f>IF(ISBLANK('Competition Data'!D205),"",'Competition Data'!D205)</f>
        <v/>
      </c>
      <c r="H206" t="str">
        <f>IF(ISBLANK('Competition Data'!E205),"",'Competition Data'!E205)</f>
        <v/>
      </c>
      <c r="I206" t="str">
        <f>IF(ISBLANK('Competition Data'!F205),"",'Competition Data'!F205)</f>
        <v/>
      </c>
      <c r="J206" t="str">
        <f t="shared" si="7"/>
        <v xml:space="preserve"> ()</v>
      </c>
    </row>
    <row r="207" spans="1:10" x14ac:dyDescent="0.25">
      <c r="A207" t="str">
        <f t="shared" si="6"/>
        <v/>
      </c>
      <c r="B207" s="102" t="str">
        <f>IF(ISBLANK('Competition Data'!A206),"",'Competition Data'!A206)</f>
        <v/>
      </c>
      <c r="C207" s="101" t="str">
        <f>IF(ISBLANK('Competition Data'!H206),"",'Competition Data'!H206)</f>
        <v/>
      </c>
      <c r="D207" s="101" t="str">
        <f>IF(ISBLANK('Competition Data'!B206),"",'Competition Data'!B206)</f>
        <v/>
      </c>
      <c r="E207" s="101" t="str">
        <f>IF(ISBLANK('Competition Data'!C206),"",'Competition Data'!C206)</f>
        <v/>
      </c>
      <c r="F207" s="101" t="str">
        <f>IF(ISBLANK('Competition Data'!G206),"",'Competition Data'!G206)</f>
        <v/>
      </c>
      <c r="G207" t="str">
        <f>IF(ISBLANK('Competition Data'!D206),"",'Competition Data'!D206)</f>
        <v/>
      </c>
      <c r="H207" t="str">
        <f>IF(ISBLANK('Competition Data'!E206),"",'Competition Data'!E206)</f>
        <v/>
      </c>
      <c r="I207" t="str">
        <f>IF(ISBLANK('Competition Data'!F206),"",'Competition Data'!F206)</f>
        <v/>
      </c>
      <c r="J207" t="str">
        <f t="shared" si="7"/>
        <v xml:space="preserve"> ()</v>
      </c>
    </row>
    <row r="208" spans="1:10" x14ac:dyDescent="0.25">
      <c r="A208" t="str">
        <f t="shared" si="6"/>
        <v/>
      </c>
      <c r="B208" s="102" t="str">
        <f>IF(ISBLANK('Competition Data'!A207),"",'Competition Data'!A207)</f>
        <v/>
      </c>
      <c r="C208" s="101" t="str">
        <f>IF(ISBLANK('Competition Data'!H207),"",'Competition Data'!H207)</f>
        <v/>
      </c>
      <c r="D208" s="101" t="str">
        <f>IF(ISBLANK('Competition Data'!B207),"",'Competition Data'!B207)</f>
        <v/>
      </c>
      <c r="E208" s="101" t="str">
        <f>IF(ISBLANK('Competition Data'!C207),"",'Competition Data'!C207)</f>
        <v/>
      </c>
      <c r="F208" s="101" t="str">
        <f>IF(ISBLANK('Competition Data'!G207),"",'Competition Data'!G207)</f>
        <v/>
      </c>
      <c r="G208" t="str">
        <f>IF(ISBLANK('Competition Data'!D207),"",'Competition Data'!D207)</f>
        <v/>
      </c>
      <c r="H208" t="str">
        <f>IF(ISBLANK('Competition Data'!E207),"",'Competition Data'!E207)</f>
        <v/>
      </c>
      <c r="I208" t="str">
        <f>IF(ISBLANK('Competition Data'!F207),"",'Competition Data'!F207)</f>
        <v/>
      </c>
      <c r="J208" t="str">
        <f t="shared" si="7"/>
        <v xml:space="preserve"> ()</v>
      </c>
    </row>
    <row r="209" spans="1:10" x14ac:dyDescent="0.25">
      <c r="A209" t="str">
        <f t="shared" si="6"/>
        <v/>
      </c>
      <c r="B209" s="102" t="str">
        <f>IF(ISBLANK('Competition Data'!A208),"",'Competition Data'!A208)</f>
        <v/>
      </c>
      <c r="C209" s="101" t="str">
        <f>IF(ISBLANK('Competition Data'!H208),"",'Competition Data'!H208)</f>
        <v/>
      </c>
      <c r="D209" s="101" t="str">
        <f>IF(ISBLANK('Competition Data'!B208),"",'Competition Data'!B208)</f>
        <v/>
      </c>
      <c r="E209" s="101" t="str">
        <f>IF(ISBLANK('Competition Data'!C208),"",'Competition Data'!C208)</f>
        <v/>
      </c>
      <c r="F209" s="101" t="str">
        <f>IF(ISBLANK('Competition Data'!G208),"",'Competition Data'!G208)</f>
        <v/>
      </c>
      <c r="G209" t="str">
        <f>IF(ISBLANK('Competition Data'!D208),"",'Competition Data'!D208)</f>
        <v/>
      </c>
      <c r="H209" t="str">
        <f>IF(ISBLANK('Competition Data'!E208),"",'Competition Data'!E208)</f>
        <v/>
      </c>
      <c r="I209" t="str">
        <f>IF(ISBLANK('Competition Data'!F208),"",'Competition Data'!F208)</f>
        <v/>
      </c>
      <c r="J209" t="str">
        <f t="shared" si="7"/>
        <v xml:space="preserve"> ()</v>
      </c>
    </row>
    <row r="210" spans="1:10" x14ac:dyDescent="0.25">
      <c r="A210" t="str">
        <f t="shared" si="6"/>
        <v/>
      </c>
      <c r="B210" s="102" t="str">
        <f>IF(ISBLANK('Competition Data'!A209),"",'Competition Data'!A209)</f>
        <v/>
      </c>
      <c r="C210" s="101" t="str">
        <f>IF(ISBLANK('Competition Data'!H209),"",'Competition Data'!H209)</f>
        <v/>
      </c>
      <c r="D210" s="101" t="str">
        <f>IF(ISBLANK('Competition Data'!B209),"",'Competition Data'!B209)</f>
        <v/>
      </c>
      <c r="E210" s="101" t="str">
        <f>IF(ISBLANK('Competition Data'!C209),"",'Competition Data'!C209)</f>
        <v/>
      </c>
      <c r="F210" s="101" t="str">
        <f>IF(ISBLANK('Competition Data'!G209),"",'Competition Data'!G209)</f>
        <v/>
      </c>
      <c r="G210" t="str">
        <f>IF(ISBLANK('Competition Data'!D209),"",'Competition Data'!D209)</f>
        <v/>
      </c>
      <c r="H210" t="str">
        <f>IF(ISBLANK('Competition Data'!E209),"",'Competition Data'!E209)</f>
        <v/>
      </c>
      <c r="I210" t="str">
        <f>IF(ISBLANK('Competition Data'!F209),"",'Competition Data'!F209)</f>
        <v/>
      </c>
      <c r="J210" t="str">
        <f t="shared" si="7"/>
        <v xml:space="preserve"> ()</v>
      </c>
    </row>
    <row r="211" spans="1:10" x14ac:dyDescent="0.25">
      <c r="A211" t="str">
        <f t="shared" si="6"/>
        <v/>
      </c>
      <c r="B211" s="102" t="str">
        <f>IF(ISBLANK('Competition Data'!A210),"",'Competition Data'!A210)</f>
        <v/>
      </c>
      <c r="C211" s="101" t="str">
        <f>IF(ISBLANK('Competition Data'!H210),"",'Competition Data'!H210)</f>
        <v/>
      </c>
      <c r="D211" s="101" t="str">
        <f>IF(ISBLANK('Competition Data'!B210),"",'Competition Data'!B210)</f>
        <v/>
      </c>
      <c r="E211" s="101" t="str">
        <f>IF(ISBLANK('Competition Data'!C210),"",'Competition Data'!C210)</f>
        <v/>
      </c>
      <c r="F211" s="101" t="str">
        <f>IF(ISBLANK('Competition Data'!G210),"",'Competition Data'!G210)</f>
        <v/>
      </c>
      <c r="G211" t="str">
        <f>IF(ISBLANK('Competition Data'!D210),"",'Competition Data'!D210)</f>
        <v/>
      </c>
      <c r="H211" t="str">
        <f>IF(ISBLANK('Competition Data'!E210),"",'Competition Data'!E210)</f>
        <v/>
      </c>
      <c r="I211" t="str">
        <f>IF(ISBLANK('Competition Data'!F210),"",'Competition Data'!F210)</f>
        <v/>
      </c>
      <c r="J211" t="str">
        <f t="shared" si="7"/>
        <v xml:space="preserve"> ()</v>
      </c>
    </row>
    <row r="212" spans="1:10" x14ac:dyDescent="0.25">
      <c r="A212" t="str">
        <f t="shared" si="6"/>
        <v/>
      </c>
      <c r="B212" s="102" t="str">
        <f>IF(ISBLANK('Competition Data'!A211),"",'Competition Data'!A211)</f>
        <v/>
      </c>
      <c r="C212" s="101" t="str">
        <f>IF(ISBLANK('Competition Data'!H211),"",'Competition Data'!H211)</f>
        <v/>
      </c>
      <c r="D212" s="101" t="str">
        <f>IF(ISBLANK('Competition Data'!B211),"",'Competition Data'!B211)</f>
        <v/>
      </c>
      <c r="E212" s="101" t="str">
        <f>IF(ISBLANK('Competition Data'!C211),"",'Competition Data'!C211)</f>
        <v/>
      </c>
      <c r="F212" s="101" t="str">
        <f>IF(ISBLANK('Competition Data'!G211),"",'Competition Data'!G211)</f>
        <v/>
      </c>
      <c r="G212" t="str">
        <f>IF(ISBLANK('Competition Data'!D211),"",'Competition Data'!D211)</f>
        <v/>
      </c>
      <c r="H212" t="str">
        <f>IF(ISBLANK('Competition Data'!E211),"",'Competition Data'!E211)</f>
        <v/>
      </c>
      <c r="I212" t="str">
        <f>IF(ISBLANK('Competition Data'!F211),"",'Competition Data'!F211)</f>
        <v/>
      </c>
      <c r="J212" t="str">
        <f t="shared" si="7"/>
        <v xml:space="preserve"> ()</v>
      </c>
    </row>
    <row r="213" spans="1:10" x14ac:dyDescent="0.25">
      <c r="A213" t="str">
        <f t="shared" si="6"/>
        <v/>
      </c>
      <c r="B213" s="102" t="str">
        <f>IF(ISBLANK('Competition Data'!A212),"",'Competition Data'!A212)</f>
        <v/>
      </c>
      <c r="C213" s="101" t="str">
        <f>IF(ISBLANK('Competition Data'!H212),"",'Competition Data'!H212)</f>
        <v/>
      </c>
      <c r="D213" s="101" t="str">
        <f>IF(ISBLANK('Competition Data'!B212),"",'Competition Data'!B212)</f>
        <v/>
      </c>
      <c r="E213" s="101" t="str">
        <f>IF(ISBLANK('Competition Data'!C212),"",'Competition Data'!C212)</f>
        <v/>
      </c>
      <c r="F213" s="101" t="str">
        <f>IF(ISBLANK('Competition Data'!G212),"",'Competition Data'!G212)</f>
        <v/>
      </c>
      <c r="G213" t="str">
        <f>IF(ISBLANK('Competition Data'!D212),"",'Competition Data'!D212)</f>
        <v/>
      </c>
      <c r="H213" t="str">
        <f>IF(ISBLANK('Competition Data'!E212),"",'Competition Data'!E212)</f>
        <v/>
      </c>
      <c r="I213" t="str">
        <f>IF(ISBLANK('Competition Data'!F212),"",'Competition Data'!F212)</f>
        <v/>
      </c>
      <c r="J213" t="str">
        <f t="shared" si="7"/>
        <v xml:space="preserve"> ()</v>
      </c>
    </row>
    <row r="214" spans="1:10" x14ac:dyDescent="0.25">
      <c r="A214" t="str">
        <f t="shared" si="6"/>
        <v/>
      </c>
      <c r="B214" s="102" t="str">
        <f>IF(ISBLANK('Competition Data'!A213),"",'Competition Data'!A213)</f>
        <v/>
      </c>
      <c r="C214" s="101" t="str">
        <f>IF(ISBLANK('Competition Data'!H213),"",'Competition Data'!H213)</f>
        <v/>
      </c>
      <c r="D214" s="101" t="str">
        <f>IF(ISBLANK('Competition Data'!B213),"",'Competition Data'!B213)</f>
        <v/>
      </c>
      <c r="E214" s="101" t="str">
        <f>IF(ISBLANK('Competition Data'!C213),"",'Competition Data'!C213)</f>
        <v/>
      </c>
      <c r="F214" s="101" t="str">
        <f>IF(ISBLANK('Competition Data'!G213),"",'Competition Data'!G213)</f>
        <v/>
      </c>
      <c r="G214" t="str">
        <f>IF(ISBLANK('Competition Data'!D213),"",'Competition Data'!D213)</f>
        <v/>
      </c>
      <c r="H214" t="str">
        <f>IF(ISBLANK('Competition Data'!E213),"",'Competition Data'!E213)</f>
        <v/>
      </c>
      <c r="I214" t="str">
        <f>IF(ISBLANK('Competition Data'!F213),"",'Competition Data'!F213)</f>
        <v/>
      </c>
      <c r="J214" t="str">
        <f t="shared" si="7"/>
        <v xml:space="preserve"> ()</v>
      </c>
    </row>
    <row r="215" spans="1:10" x14ac:dyDescent="0.25">
      <c r="A215" t="str">
        <f t="shared" si="6"/>
        <v/>
      </c>
      <c r="B215" s="102" t="str">
        <f>IF(ISBLANK('Competition Data'!A214),"",'Competition Data'!A214)</f>
        <v/>
      </c>
      <c r="C215" s="101" t="str">
        <f>IF(ISBLANK('Competition Data'!H214),"",'Competition Data'!H214)</f>
        <v/>
      </c>
      <c r="D215" s="101" t="str">
        <f>IF(ISBLANK('Competition Data'!B214),"",'Competition Data'!B214)</f>
        <v/>
      </c>
      <c r="E215" s="101" t="str">
        <f>IF(ISBLANK('Competition Data'!C214),"",'Competition Data'!C214)</f>
        <v/>
      </c>
      <c r="F215" s="101" t="str">
        <f>IF(ISBLANK('Competition Data'!G214),"",'Competition Data'!G214)</f>
        <v/>
      </c>
      <c r="G215" t="str">
        <f>IF(ISBLANK('Competition Data'!D214),"",'Competition Data'!D214)</f>
        <v/>
      </c>
      <c r="H215" t="str">
        <f>IF(ISBLANK('Competition Data'!E214),"",'Competition Data'!E214)</f>
        <v/>
      </c>
      <c r="I215" t="str">
        <f>IF(ISBLANK('Competition Data'!F214),"",'Competition Data'!F214)</f>
        <v/>
      </c>
      <c r="J215" t="str">
        <f t="shared" si="7"/>
        <v xml:space="preserve"> ()</v>
      </c>
    </row>
    <row r="216" spans="1:10" x14ac:dyDescent="0.25">
      <c r="A216" t="str">
        <f t="shared" si="6"/>
        <v/>
      </c>
      <c r="B216" s="102" t="str">
        <f>IF(ISBLANK('Competition Data'!A215),"",'Competition Data'!A215)</f>
        <v/>
      </c>
      <c r="C216" s="101" t="str">
        <f>IF(ISBLANK('Competition Data'!H215),"",'Competition Data'!H215)</f>
        <v/>
      </c>
      <c r="D216" s="101" t="str">
        <f>IF(ISBLANK('Competition Data'!B215),"",'Competition Data'!B215)</f>
        <v/>
      </c>
      <c r="E216" s="101" t="str">
        <f>IF(ISBLANK('Competition Data'!C215),"",'Competition Data'!C215)</f>
        <v/>
      </c>
      <c r="F216" s="101" t="str">
        <f>IF(ISBLANK('Competition Data'!G215),"",'Competition Data'!G215)</f>
        <v/>
      </c>
      <c r="G216" t="str">
        <f>IF(ISBLANK('Competition Data'!D215),"",'Competition Data'!D215)</f>
        <v/>
      </c>
      <c r="H216" t="str">
        <f>IF(ISBLANK('Competition Data'!E215),"",'Competition Data'!E215)</f>
        <v/>
      </c>
      <c r="I216" t="str">
        <f>IF(ISBLANK('Competition Data'!F215),"",'Competition Data'!F215)</f>
        <v/>
      </c>
      <c r="J216" t="str">
        <f t="shared" si="7"/>
        <v xml:space="preserve"> ()</v>
      </c>
    </row>
    <row r="217" spans="1:10" x14ac:dyDescent="0.25">
      <c r="A217" t="str">
        <f t="shared" si="6"/>
        <v/>
      </c>
      <c r="B217" s="102" t="str">
        <f>IF(ISBLANK('Competition Data'!A216),"",'Competition Data'!A216)</f>
        <v/>
      </c>
      <c r="C217" s="101" t="str">
        <f>IF(ISBLANK('Competition Data'!H216),"",'Competition Data'!H216)</f>
        <v/>
      </c>
      <c r="D217" s="101" t="str">
        <f>IF(ISBLANK('Competition Data'!B216),"",'Competition Data'!B216)</f>
        <v/>
      </c>
      <c r="E217" s="101" t="str">
        <f>IF(ISBLANK('Competition Data'!C216),"",'Competition Data'!C216)</f>
        <v/>
      </c>
      <c r="F217" s="101" t="str">
        <f>IF(ISBLANK('Competition Data'!G216),"",'Competition Data'!G216)</f>
        <v/>
      </c>
      <c r="G217" t="str">
        <f>IF(ISBLANK('Competition Data'!D216),"",'Competition Data'!D216)</f>
        <v/>
      </c>
      <c r="H217" t="str">
        <f>IF(ISBLANK('Competition Data'!E216),"",'Competition Data'!E216)</f>
        <v/>
      </c>
      <c r="I217" t="str">
        <f>IF(ISBLANK('Competition Data'!F216),"",'Competition Data'!F216)</f>
        <v/>
      </c>
      <c r="J217" t="str">
        <f t="shared" si="7"/>
        <v xml:space="preserve"> ()</v>
      </c>
    </row>
    <row r="218" spans="1:10" x14ac:dyDescent="0.25">
      <c r="A218" t="str">
        <f t="shared" si="6"/>
        <v/>
      </c>
      <c r="B218" s="102" t="str">
        <f>IF(ISBLANK('Competition Data'!A217),"",'Competition Data'!A217)</f>
        <v/>
      </c>
      <c r="C218" s="101" t="str">
        <f>IF(ISBLANK('Competition Data'!H217),"",'Competition Data'!H217)</f>
        <v/>
      </c>
      <c r="D218" s="101" t="str">
        <f>IF(ISBLANK('Competition Data'!B217),"",'Competition Data'!B217)</f>
        <v/>
      </c>
      <c r="E218" s="101" t="str">
        <f>IF(ISBLANK('Competition Data'!C217),"",'Competition Data'!C217)</f>
        <v/>
      </c>
      <c r="F218" s="101" t="str">
        <f>IF(ISBLANK('Competition Data'!G217),"",'Competition Data'!G217)</f>
        <v/>
      </c>
      <c r="G218" t="str">
        <f>IF(ISBLANK('Competition Data'!D217),"",'Competition Data'!D217)</f>
        <v/>
      </c>
      <c r="H218" t="str">
        <f>IF(ISBLANK('Competition Data'!E217),"",'Competition Data'!E217)</f>
        <v/>
      </c>
      <c r="I218" t="str">
        <f>IF(ISBLANK('Competition Data'!F217),"",'Competition Data'!F217)</f>
        <v/>
      </c>
      <c r="J218" t="str">
        <f t="shared" si="7"/>
        <v xml:space="preserve"> ()</v>
      </c>
    </row>
    <row r="219" spans="1:10" x14ac:dyDescent="0.25">
      <c r="A219" t="str">
        <f t="shared" si="6"/>
        <v/>
      </c>
      <c r="B219" s="102" t="str">
        <f>IF(ISBLANK('Competition Data'!A218),"",'Competition Data'!A218)</f>
        <v/>
      </c>
      <c r="C219" s="101" t="str">
        <f>IF(ISBLANK('Competition Data'!H218),"",'Competition Data'!H218)</f>
        <v/>
      </c>
      <c r="D219" s="101" t="str">
        <f>IF(ISBLANK('Competition Data'!B218),"",'Competition Data'!B218)</f>
        <v/>
      </c>
      <c r="E219" s="101" t="str">
        <f>IF(ISBLANK('Competition Data'!C218),"",'Competition Data'!C218)</f>
        <v/>
      </c>
      <c r="F219" s="101" t="str">
        <f>IF(ISBLANK('Competition Data'!G218),"",'Competition Data'!G218)</f>
        <v/>
      </c>
      <c r="G219" t="str">
        <f>IF(ISBLANK('Competition Data'!D218),"",'Competition Data'!D218)</f>
        <v/>
      </c>
      <c r="H219" t="str">
        <f>IF(ISBLANK('Competition Data'!E218),"",'Competition Data'!E218)</f>
        <v/>
      </c>
      <c r="I219" t="str">
        <f>IF(ISBLANK('Competition Data'!F218),"",'Competition Data'!F218)</f>
        <v/>
      </c>
      <c r="J219" t="str">
        <f t="shared" si="7"/>
        <v xml:space="preserve"> ()</v>
      </c>
    </row>
    <row r="220" spans="1:10" x14ac:dyDescent="0.25">
      <c r="A220" t="str">
        <f t="shared" si="6"/>
        <v/>
      </c>
      <c r="B220" s="102" t="str">
        <f>IF(ISBLANK('Competition Data'!A219),"",'Competition Data'!A219)</f>
        <v/>
      </c>
      <c r="C220" s="101" t="str">
        <f>IF(ISBLANK('Competition Data'!H219),"",'Competition Data'!H219)</f>
        <v/>
      </c>
      <c r="D220" s="101" t="str">
        <f>IF(ISBLANK('Competition Data'!B219),"",'Competition Data'!B219)</f>
        <v/>
      </c>
      <c r="E220" s="101" t="str">
        <f>IF(ISBLANK('Competition Data'!C219),"",'Competition Data'!C219)</f>
        <v/>
      </c>
      <c r="F220" s="101" t="str">
        <f>IF(ISBLANK('Competition Data'!G219),"",'Competition Data'!G219)</f>
        <v/>
      </c>
      <c r="G220" t="str">
        <f>IF(ISBLANK('Competition Data'!D219),"",'Competition Data'!D219)</f>
        <v/>
      </c>
      <c r="H220" t="str">
        <f>IF(ISBLANK('Competition Data'!E219),"",'Competition Data'!E219)</f>
        <v/>
      </c>
      <c r="I220" t="str">
        <f>IF(ISBLANK('Competition Data'!F219),"",'Competition Data'!F219)</f>
        <v/>
      </c>
      <c r="J220" t="str">
        <f t="shared" si="7"/>
        <v xml:space="preserve"> ()</v>
      </c>
    </row>
    <row r="221" spans="1:10" x14ac:dyDescent="0.25">
      <c r="A221" t="str">
        <f t="shared" si="6"/>
        <v/>
      </c>
      <c r="B221" s="102" t="str">
        <f>IF(ISBLANK('Competition Data'!A220),"",'Competition Data'!A220)</f>
        <v/>
      </c>
      <c r="C221" s="101" t="str">
        <f>IF(ISBLANK('Competition Data'!H220),"",'Competition Data'!H220)</f>
        <v/>
      </c>
      <c r="D221" s="101" t="str">
        <f>IF(ISBLANK('Competition Data'!B220),"",'Competition Data'!B220)</f>
        <v/>
      </c>
      <c r="E221" s="101" t="str">
        <f>IF(ISBLANK('Competition Data'!C220),"",'Competition Data'!C220)</f>
        <v/>
      </c>
      <c r="F221" s="101" t="str">
        <f>IF(ISBLANK('Competition Data'!G220),"",'Competition Data'!G220)</f>
        <v/>
      </c>
      <c r="G221" t="str">
        <f>IF(ISBLANK('Competition Data'!D220),"",'Competition Data'!D220)</f>
        <v/>
      </c>
      <c r="H221" t="str">
        <f>IF(ISBLANK('Competition Data'!E220),"",'Competition Data'!E220)</f>
        <v/>
      </c>
      <c r="I221" t="str">
        <f>IF(ISBLANK('Competition Data'!F220),"",'Competition Data'!F220)</f>
        <v/>
      </c>
      <c r="J221" t="str">
        <f t="shared" si="7"/>
        <v xml:space="preserve"> ()</v>
      </c>
    </row>
    <row r="222" spans="1:10" x14ac:dyDescent="0.25">
      <c r="A222" t="str">
        <f t="shared" si="6"/>
        <v/>
      </c>
      <c r="B222" s="102" t="str">
        <f>IF(ISBLANK('Competition Data'!A221),"",'Competition Data'!A221)</f>
        <v/>
      </c>
      <c r="C222" s="101" t="str">
        <f>IF(ISBLANK('Competition Data'!H221),"",'Competition Data'!H221)</f>
        <v/>
      </c>
      <c r="D222" s="101" t="str">
        <f>IF(ISBLANK('Competition Data'!B221),"",'Competition Data'!B221)</f>
        <v/>
      </c>
      <c r="E222" s="101" t="str">
        <f>IF(ISBLANK('Competition Data'!C221),"",'Competition Data'!C221)</f>
        <v/>
      </c>
      <c r="F222" s="101" t="str">
        <f>IF(ISBLANK('Competition Data'!G221),"",'Competition Data'!G221)</f>
        <v/>
      </c>
      <c r="G222" t="str">
        <f>IF(ISBLANK('Competition Data'!D221),"",'Competition Data'!D221)</f>
        <v/>
      </c>
      <c r="H222" t="str">
        <f>IF(ISBLANK('Competition Data'!E221),"",'Competition Data'!E221)</f>
        <v/>
      </c>
      <c r="I222" t="str">
        <f>IF(ISBLANK('Competition Data'!F221),"",'Competition Data'!F221)</f>
        <v/>
      </c>
      <c r="J222" t="str">
        <f t="shared" si="7"/>
        <v xml:space="preserve"> ()</v>
      </c>
    </row>
    <row r="223" spans="1:10" x14ac:dyDescent="0.25">
      <c r="A223" t="str">
        <f t="shared" si="6"/>
        <v/>
      </c>
      <c r="B223" s="102" t="str">
        <f>IF(ISBLANK('Competition Data'!A222),"",'Competition Data'!A222)</f>
        <v/>
      </c>
      <c r="C223" s="101" t="str">
        <f>IF(ISBLANK('Competition Data'!H222),"",'Competition Data'!H222)</f>
        <v/>
      </c>
      <c r="D223" s="101" t="str">
        <f>IF(ISBLANK('Competition Data'!B222),"",'Competition Data'!B222)</f>
        <v/>
      </c>
      <c r="E223" s="101" t="str">
        <f>IF(ISBLANK('Competition Data'!C222),"",'Competition Data'!C222)</f>
        <v/>
      </c>
      <c r="F223" s="101" t="str">
        <f>IF(ISBLANK('Competition Data'!G222),"",'Competition Data'!G222)</f>
        <v/>
      </c>
      <c r="G223" t="str">
        <f>IF(ISBLANK('Competition Data'!D222),"",'Competition Data'!D222)</f>
        <v/>
      </c>
      <c r="H223" t="str">
        <f>IF(ISBLANK('Competition Data'!E222),"",'Competition Data'!E222)</f>
        <v/>
      </c>
      <c r="I223" t="str">
        <f>IF(ISBLANK('Competition Data'!F222),"",'Competition Data'!F222)</f>
        <v/>
      </c>
      <c r="J223" t="str">
        <f t="shared" si="7"/>
        <v xml:space="preserve"> ()</v>
      </c>
    </row>
    <row r="224" spans="1:10" x14ac:dyDescent="0.25">
      <c r="A224" t="str">
        <f t="shared" si="6"/>
        <v/>
      </c>
      <c r="B224" s="102" t="str">
        <f>IF(ISBLANK('Competition Data'!A223),"",'Competition Data'!A223)</f>
        <v/>
      </c>
      <c r="C224" s="101" t="str">
        <f>IF(ISBLANK('Competition Data'!H223),"",'Competition Data'!H223)</f>
        <v/>
      </c>
      <c r="D224" s="101" t="str">
        <f>IF(ISBLANK('Competition Data'!B223),"",'Competition Data'!B223)</f>
        <v/>
      </c>
      <c r="E224" s="101" t="str">
        <f>IF(ISBLANK('Competition Data'!C223),"",'Competition Data'!C223)</f>
        <v/>
      </c>
      <c r="F224" s="101" t="str">
        <f>IF(ISBLANK('Competition Data'!G223),"",'Competition Data'!G223)</f>
        <v/>
      </c>
      <c r="G224" t="str">
        <f>IF(ISBLANK('Competition Data'!D223),"",'Competition Data'!D223)</f>
        <v/>
      </c>
      <c r="H224" t="str">
        <f>IF(ISBLANK('Competition Data'!E223),"",'Competition Data'!E223)</f>
        <v/>
      </c>
      <c r="I224" t="str">
        <f>IF(ISBLANK('Competition Data'!F223),"",'Competition Data'!F223)</f>
        <v/>
      </c>
      <c r="J224" t="str">
        <f t="shared" si="7"/>
        <v xml:space="preserve"> ()</v>
      </c>
    </row>
    <row r="225" spans="1:10" x14ac:dyDescent="0.25">
      <c r="A225" t="str">
        <f t="shared" si="6"/>
        <v/>
      </c>
      <c r="B225" s="102" t="str">
        <f>IF(ISBLANK('Competition Data'!A224),"",'Competition Data'!A224)</f>
        <v/>
      </c>
      <c r="C225" s="101" t="str">
        <f>IF(ISBLANK('Competition Data'!H224),"",'Competition Data'!H224)</f>
        <v/>
      </c>
      <c r="D225" s="101" t="str">
        <f>IF(ISBLANK('Competition Data'!B224),"",'Competition Data'!B224)</f>
        <v/>
      </c>
      <c r="E225" s="101" t="str">
        <f>IF(ISBLANK('Competition Data'!C224),"",'Competition Data'!C224)</f>
        <v/>
      </c>
      <c r="F225" s="101" t="str">
        <f>IF(ISBLANK('Competition Data'!G224),"",'Competition Data'!G224)</f>
        <v/>
      </c>
      <c r="G225" t="str">
        <f>IF(ISBLANK('Competition Data'!D224),"",'Competition Data'!D224)</f>
        <v/>
      </c>
      <c r="H225" t="str">
        <f>IF(ISBLANK('Competition Data'!E224),"",'Competition Data'!E224)</f>
        <v/>
      </c>
      <c r="I225" t="str">
        <f>IF(ISBLANK('Competition Data'!F224),"",'Competition Data'!F224)</f>
        <v/>
      </c>
      <c r="J225" t="str">
        <f t="shared" si="7"/>
        <v xml:space="preserve"> ()</v>
      </c>
    </row>
    <row r="226" spans="1:10" x14ac:dyDescent="0.25">
      <c r="A226" t="str">
        <f t="shared" si="6"/>
        <v/>
      </c>
      <c r="B226" s="102" t="str">
        <f>IF(ISBLANK('Competition Data'!A225),"",'Competition Data'!A225)</f>
        <v/>
      </c>
      <c r="C226" s="101" t="str">
        <f>IF(ISBLANK('Competition Data'!H225),"",'Competition Data'!H225)</f>
        <v/>
      </c>
      <c r="D226" s="101" t="str">
        <f>IF(ISBLANK('Competition Data'!B225),"",'Competition Data'!B225)</f>
        <v/>
      </c>
      <c r="E226" s="101" t="str">
        <f>IF(ISBLANK('Competition Data'!C225),"",'Competition Data'!C225)</f>
        <v/>
      </c>
      <c r="F226" s="101" t="str">
        <f>IF(ISBLANK('Competition Data'!G225),"",'Competition Data'!G225)</f>
        <v/>
      </c>
      <c r="G226" t="str">
        <f>IF(ISBLANK('Competition Data'!D225),"",'Competition Data'!D225)</f>
        <v/>
      </c>
      <c r="H226" t="str">
        <f>IF(ISBLANK('Competition Data'!E225),"",'Competition Data'!E225)</f>
        <v/>
      </c>
      <c r="I226" t="str">
        <f>IF(ISBLANK('Competition Data'!F225),"",'Competition Data'!F225)</f>
        <v/>
      </c>
      <c r="J226" t="str">
        <f t="shared" si="7"/>
        <v xml:space="preserve"> ()</v>
      </c>
    </row>
    <row r="227" spans="1:10" x14ac:dyDescent="0.25">
      <c r="A227" t="str">
        <f t="shared" si="6"/>
        <v/>
      </c>
      <c r="B227" s="102" t="str">
        <f>IF(ISBLANK('Competition Data'!A226),"",'Competition Data'!A226)</f>
        <v/>
      </c>
      <c r="C227" s="101" t="str">
        <f>IF(ISBLANK('Competition Data'!H226),"",'Competition Data'!H226)</f>
        <v/>
      </c>
      <c r="D227" s="101" t="str">
        <f>IF(ISBLANK('Competition Data'!B226),"",'Competition Data'!B226)</f>
        <v/>
      </c>
      <c r="E227" s="101" t="str">
        <f>IF(ISBLANK('Competition Data'!C226),"",'Competition Data'!C226)</f>
        <v/>
      </c>
      <c r="F227" s="101" t="str">
        <f>IF(ISBLANK('Competition Data'!G226),"",'Competition Data'!G226)</f>
        <v/>
      </c>
      <c r="G227" t="str">
        <f>IF(ISBLANK('Competition Data'!D226),"",'Competition Data'!D226)</f>
        <v/>
      </c>
      <c r="H227" t="str">
        <f>IF(ISBLANK('Competition Data'!E226),"",'Competition Data'!E226)</f>
        <v/>
      </c>
      <c r="I227" t="str">
        <f>IF(ISBLANK('Competition Data'!F226),"",'Competition Data'!F226)</f>
        <v/>
      </c>
      <c r="J227" t="str">
        <f t="shared" si="7"/>
        <v xml:space="preserve"> ()</v>
      </c>
    </row>
    <row r="228" spans="1:10" x14ac:dyDescent="0.25">
      <c r="A228" t="str">
        <f t="shared" si="6"/>
        <v/>
      </c>
      <c r="B228" s="102" t="str">
        <f>IF(ISBLANK('Competition Data'!A227),"",'Competition Data'!A227)</f>
        <v/>
      </c>
      <c r="C228" s="101" t="str">
        <f>IF(ISBLANK('Competition Data'!H227),"",'Competition Data'!H227)</f>
        <v/>
      </c>
      <c r="D228" s="101" t="str">
        <f>IF(ISBLANK('Competition Data'!B227),"",'Competition Data'!B227)</f>
        <v/>
      </c>
      <c r="E228" s="101" t="str">
        <f>IF(ISBLANK('Competition Data'!C227),"",'Competition Data'!C227)</f>
        <v/>
      </c>
      <c r="F228" s="101" t="str">
        <f>IF(ISBLANK('Competition Data'!G227),"",'Competition Data'!G227)</f>
        <v/>
      </c>
      <c r="G228" t="str">
        <f>IF(ISBLANK('Competition Data'!D227),"",'Competition Data'!D227)</f>
        <v/>
      </c>
      <c r="H228" t="str">
        <f>IF(ISBLANK('Competition Data'!E227),"",'Competition Data'!E227)</f>
        <v/>
      </c>
      <c r="I228" t="str">
        <f>IF(ISBLANK('Competition Data'!F227),"",'Competition Data'!F227)</f>
        <v/>
      </c>
      <c r="J228" t="str">
        <f t="shared" si="7"/>
        <v xml:space="preserve"> ()</v>
      </c>
    </row>
    <row r="229" spans="1:10" x14ac:dyDescent="0.25">
      <c r="A229" t="str">
        <f t="shared" si="6"/>
        <v/>
      </c>
      <c r="B229" s="102" t="str">
        <f>IF(ISBLANK('Competition Data'!A228),"",'Competition Data'!A228)</f>
        <v/>
      </c>
      <c r="C229" s="101" t="str">
        <f>IF(ISBLANK('Competition Data'!H228),"",'Competition Data'!H228)</f>
        <v/>
      </c>
      <c r="D229" s="101" t="str">
        <f>IF(ISBLANK('Competition Data'!B228),"",'Competition Data'!B228)</f>
        <v/>
      </c>
      <c r="E229" s="101" t="str">
        <f>IF(ISBLANK('Competition Data'!C228),"",'Competition Data'!C228)</f>
        <v/>
      </c>
      <c r="F229" s="101" t="str">
        <f>IF(ISBLANK('Competition Data'!G228),"",'Competition Data'!G228)</f>
        <v/>
      </c>
      <c r="G229" t="str">
        <f>IF(ISBLANK('Competition Data'!D228),"",'Competition Data'!D228)</f>
        <v/>
      </c>
      <c r="H229" t="str">
        <f>IF(ISBLANK('Competition Data'!E228),"",'Competition Data'!E228)</f>
        <v/>
      </c>
      <c r="I229" t="str">
        <f>IF(ISBLANK('Competition Data'!F228),"",'Competition Data'!F228)</f>
        <v/>
      </c>
      <c r="J229" t="str">
        <f t="shared" si="7"/>
        <v xml:space="preserve"> ()</v>
      </c>
    </row>
    <row r="230" spans="1:10" x14ac:dyDescent="0.25">
      <c r="A230" t="str">
        <f t="shared" si="6"/>
        <v/>
      </c>
      <c r="B230" s="102" t="str">
        <f>IF(ISBLANK('Competition Data'!A229),"",'Competition Data'!A229)</f>
        <v/>
      </c>
      <c r="C230" s="101" t="str">
        <f>IF(ISBLANK('Competition Data'!H229),"",'Competition Data'!H229)</f>
        <v/>
      </c>
      <c r="D230" s="101" t="str">
        <f>IF(ISBLANK('Competition Data'!B229),"",'Competition Data'!B229)</f>
        <v/>
      </c>
      <c r="E230" s="101" t="str">
        <f>IF(ISBLANK('Competition Data'!C229),"",'Competition Data'!C229)</f>
        <v/>
      </c>
      <c r="F230" s="101" t="str">
        <f>IF(ISBLANK('Competition Data'!G229),"",'Competition Data'!G229)</f>
        <v/>
      </c>
      <c r="G230" t="str">
        <f>IF(ISBLANK('Competition Data'!D229),"",'Competition Data'!D229)</f>
        <v/>
      </c>
      <c r="H230" t="str">
        <f>IF(ISBLANK('Competition Data'!E229),"",'Competition Data'!E229)</f>
        <v/>
      </c>
      <c r="I230" t="str">
        <f>IF(ISBLANK('Competition Data'!F229),"",'Competition Data'!F229)</f>
        <v/>
      </c>
      <c r="J230" t="str">
        <f t="shared" si="7"/>
        <v xml:space="preserve"> ()</v>
      </c>
    </row>
    <row r="231" spans="1:10" x14ac:dyDescent="0.25">
      <c r="A231" t="str">
        <f t="shared" si="6"/>
        <v/>
      </c>
      <c r="B231" s="102" t="str">
        <f>IF(ISBLANK('Competition Data'!A230),"",'Competition Data'!A230)</f>
        <v/>
      </c>
      <c r="C231" s="101" t="str">
        <f>IF(ISBLANK('Competition Data'!H230),"",'Competition Data'!H230)</f>
        <v/>
      </c>
      <c r="D231" s="101" t="str">
        <f>IF(ISBLANK('Competition Data'!B230),"",'Competition Data'!B230)</f>
        <v/>
      </c>
      <c r="E231" s="101" t="str">
        <f>IF(ISBLANK('Competition Data'!C230),"",'Competition Data'!C230)</f>
        <v/>
      </c>
      <c r="F231" s="101" t="str">
        <f>IF(ISBLANK('Competition Data'!G230),"",'Competition Data'!G230)</f>
        <v/>
      </c>
      <c r="G231" t="str">
        <f>IF(ISBLANK('Competition Data'!D230),"",'Competition Data'!D230)</f>
        <v/>
      </c>
      <c r="H231" t="str">
        <f>IF(ISBLANK('Competition Data'!E230),"",'Competition Data'!E230)</f>
        <v/>
      </c>
      <c r="I231" t="str">
        <f>IF(ISBLANK('Competition Data'!F230),"",'Competition Data'!F230)</f>
        <v/>
      </c>
      <c r="J231" t="str">
        <f t="shared" si="7"/>
        <v xml:space="preserve"> ()</v>
      </c>
    </row>
    <row r="232" spans="1:10" x14ac:dyDescent="0.25">
      <c r="A232" t="str">
        <f t="shared" si="6"/>
        <v/>
      </c>
      <c r="B232" s="102" t="str">
        <f>IF(ISBLANK('Competition Data'!A231),"",'Competition Data'!A231)</f>
        <v/>
      </c>
      <c r="C232" s="101" t="str">
        <f>IF(ISBLANK('Competition Data'!H231),"",'Competition Data'!H231)</f>
        <v/>
      </c>
      <c r="D232" s="101" t="str">
        <f>IF(ISBLANK('Competition Data'!B231),"",'Competition Data'!B231)</f>
        <v/>
      </c>
      <c r="E232" s="101" t="str">
        <f>IF(ISBLANK('Competition Data'!C231),"",'Competition Data'!C231)</f>
        <v/>
      </c>
      <c r="F232" s="101" t="str">
        <f>IF(ISBLANK('Competition Data'!G231),"",'Competition Data'!G231)</f>
        <v/>
      </c>
      <c r="G232" t="str">
        <f>IF(ISBLANK('Competition Data'!D231),"",'Competition Data'!D231)</f>
        <v/>
      </c>
      <c r="H232" t="str">
        <f>IF(ISBLANK('Competition Data'!E231),"",'Competition Data'!E231)</f>
        <v/>
      </c>
      <c r="I232" t="str">
        <f>IF(ISBLANK('Competition Data'!F231),"",'Competition Data'!F231)</f>
        <v/>
      </c>
      <c r="J232" t="str">
        <f t="shared" si="7"/>
        <v xml:space="preserve"> ()</v>
      </c>
    </row>
    <row r="233" spans="1:10" x14ac:dyDescent="0.25">
      <c r="A233" t="str">
        <f t="shared" si="6"/>
        <v/>
      </c>
      <c r="B233" s="102" t="str">
        <f>IF(ISBLANK('Competition Data'!A232),"",'Competition Data'!A232)</f>
        <v/>
      </c>
      <c r="C233" s="101" t="str">
        <f>IF(ISBLANK('Competition Data'!H232),"",'Competition Data'!H232)</f>
        <v/>
      </c>
      <c r="D233" s="101" t="str">
        <f>IF(ISBLANK('Competition Data'!B232),"",'Competition Data'!B232)</f>
        <v/>
      </c>
      <c r="E233" s="101" t="str">
        <f>IF(ISBLANK('Competition Data'!C232),"",'Competition Data'!C232)</f>
        <v/>
      </c>
      <c r="F233" s="101" t="str">
        <f>IF(ISBLANK('Competition Data'!G232),"",'Competition Data'!G232)</f>
        <v/>
      </c>
      <c r="G233" t="str">
        <f>IF(ISBLANK('Competition Data'!D232),"",'Competition Data'!D232)</f>
        <v/>
      </c>
      <c r="H233" t="str">
        <f>IF(ISBLANK('Competition Data'!E232),"",'Competition Data'!E232)</f>
        <v/>
      </c>
      <c r="I233" t="str">
        <f>IF(ISBLANK('Competition Data'!F232),"",'Competition Data'!F232)</f>
        <v/>
      </c>
      <c r="J233" t="str">
        <f t="shared" si="7"/>
        <v xml:space="preserve"> ()</v>
      </c>
    </row>
    <row r="234" spans="1:10" x14ac:dyDescent="0.25">
      <c r="A234" t="str">
        <f t="shared" si="6"/>
        <v/>
      </c>
      <c r="B234" s="102" t="str">
        <f>IF(ISBLANK('Competition Data'!A233),"",'Competition Data'!A233)</f>
        <v/>
      </c>
      <c r="C234" s="101" t="str">
        <f>IF(ISBLANK('Competition Data'!H233),"",'Competition Data'!H233)</f>
        <v/>
      </c>
      <c r="D234" s="101" t="str">
        <f>IF(ISBLANK('Competition Data'!B233),"",'Competition Data'!B233)</f>
        <v/>
      </c>
      <c r="E234" s="101" t="str">
        <f>IF(ISBLANK('Competition Data'!C233),"",'Competition Data'!C233)</f>
        <v/>
      </c>
      <c r="F234" s="101" t="str">
        <f>IF(ISBLANK('Competition Data'!G233),"",'Competition Data'!G233)</f>
        <v/>
      </c>
      <c r="G234" t="str">
        <f>IF(ISBLANK('Competition Data'!D233),"",'Competition Data'!D233)</f>
        <v/>
      </c>
      <c r="H234" t="str">
        <f>IF(ISBLANK('Competition Data'!E233),"",'Competition Data'!E233)</f>
        <v/>
      </c>
      <c r="I234" t="str">
        <f>IF(ISBLANK('Competition Data'!F233),"",'Competition Data'!F233)</f>
        <v/>
      </c>
      <c r="J234" t="str">
        <f t="shared" si="7"/>
        <v xml:space="preserve"> ()</v>
      </c>
    </row>
    <row r="235" spans="1:10" x14ac:dyDescent="0.25">
      <c r="A235" t="str">
        <f t="shared" si="6"/>
        <v/>
      </c>
      <c r="B235" s="102" t="str">
        <f>IF(ISBLANK('Competition Data'!A234),"",'Competition Data'!A234)</f>
        <v/>
      </c>
      <c r="C235" s="101" t="str">
        <f>IF(ISBLANK('Competition Data'!H234),"",'Competition Data'!H234)</f>
        <v/>
      </c>
      <c r="D235" s="101" t="str">
        <f>IF(ISBLANK('Competition Data'!B234),"",'Competition Data'!B234)</f>
        <v/>
      </c>
      <c r="E235" s="101" t="str">
        <f>IF(ISBLANK('Competition Data'!C234),"",'Competition Data'!C234)</f>
        <v/>
      </c>
      <c r="F235" s="101" t="str">
        <f>IF(ISBLANK('Competition Data'!G234),"",'Competition Data'!G234)</f>
        <v/>
      </c>
      <c r="G235" t="str">
        <f>IF(ISBLANK('Competition Data'!D234),"",'Competition Data'!D234)</f>
        <v/>
      </c>
      <c r="H235" t="str">
        <f>IF(ISBLANK('Competition Data'!E234),"",'Competition Data'!E234)</f>
        <v/>
      </c>
      <c r="I235" t="str">
        <f>IF(ISBLANK('Competition Data'!F234),"",'Competition Data'!F234)</f>
        <v/>
      </c>
      <c r="J235" t="str">
        <f t="shared" si="7"/>
        <v xml:space="preserve"> ()</v>
      </c>
    </row>
    <row r="236" spans="1:10" x14ac:dyDescent="0.25">
      <c r="A236" t="str">
        <f t="shared" si="6"/>
        <v/>
      </c>
      <c r="B236" s="102" t="str">
        <f>IF(ISBLANK('Competition Data'!A235),"",'Competition Data'!A235)</f>
        <v/>
      </c>
      <c r="C236" s="101" t="str">
        <f>IF(ISBLANK('Competition Data'!H235),"",'Competition Data'!H235)</f>
        <v/>
      </c>
      <c r="D236" s="101" t="str">
        <f>IF(ISBLANK('Competition Data'!B235),"",'Competition Data'!B235)</f>
        <v/>
      </c>
      <c r="E236" s="101" t="str">
        <f>IF(ISBLANK('Competition Data'!C235),"",'Competition Data'!C235)</f>
        <v/>
      </c>
      <c r="F236" s="101" t="str">
        <f>IF(ISBLANK('Competition Data'!G235),"",'Competition Data'!G235)</f>
        <v/>
      </c>
      <c r="G236" t="str">
        <f>IF(ISBLANK('Competition Data'!D235),"",'Competition Data'!D235)</f>
        <v/>
      </c>
      <c r="H236" t="str">
        <f>IF(ISBLANK('Competition Data'!E235),"",'Competition Data'!E235)</f>
        <v/>
      </c>
      <c r="I236" t="str">
        <f>IF(ISBLANK('Competition Data'!F235),"",'Competition Data'!F235)</f>
        <v/>
      </c>
      <c r="J236" t="str">
        <f t="shared" si="7"/>
        <v xml:space="preserve"> ()</v>
      </c>
    </row>
    <row r="237" spans="1:10" x14ac:dyDescent="0.25">
      <c r="A237" t="str">
        <f t="shared" si="6"/>
        <v/>
      </c>
      <c r="B237" s="102" t="str">
        <f>IF(ISBLANK('Competition Data'!A236),"",'Competition Data'!A236)</f>
        <v/>
      </c>
      <c r="C237" s="101" t="str">
        <f>IF(ISBLANK('Competition Data'!H236),"",'Competition Data'!H236)</f>
        <v/>
      </c>
      <c r="D237" s="101" t="str">
        <f>IF(ISBLANK('Competition Data'!B236),"",'Competition Data'!B236)</f>
        <v/>
      </c>
      <c r="E237" s="101" t="str">
        <f>IF(ISBLANK('Competition Data'!C236),"",'Competition Data'!C236)</f>
        <v/>
      </c>
      <c r="F237" s="101" t="str">
        <f>IF(ISBLANK('Competition Data'!G236),"",'Competition Data'!G236)</f>
        <v/>
      </c>
      <c r="G237" t="str">
        <f>IF(ISBLANK('Competition Data'!D236),"",'Competition Data'!D236)</f>
        <v/>
      </c>
      <c r="H237" t="str">
        <f>IF(ISBLANK('Competition Data'!E236),"",'Competition Data'!E236)</f>
        <v/>
      </c>
      <c r="I237" t="str">
        <f>IF(ISBLANK('Competition Data'!F236),"",'Competition Data'!F236)</f>
        <v/>
      </c>
      <c r="J237" t="str">
        <f t="shared" si="7"/>
        <v xml:space="preserve"> ()</v>
      </c>
    </row>
    <row r="238" spans="1:10" x14ac:dyDescent="0.25">
      <c r="A238" t="str">
        <f t="shared" si="6"/>
        <v/>
      </c>
      <c r="B238" s="102" t="str">
        <f>IF(ISBLANK('Competition Data'!A237),"",'Competition Data'!A237)</f>
        <v/>
      </c>
      <c r="C238" s="101" t="str">
        <f>IF(ISBLANK('Competition Data'!H237),"",'Competition Data'!H237)</f>
        <v/>
      </c>
      <c r="D238" s="101" t="str">
        <f>IF(ISBLANK('Competition Data'!B237),"",'Competition Data'!B237)</f>
        <v/>
      </c>
      <c r="E238" s="101" t="str">
        <f>IF(ISBLANK('Competition Data'!C237),"",'Competition Data'!C237)</f>
        <v/>
      </c>
      <c r="F238" s="101" t="str">
        <f>IF(ISBLANK('Competition Data'!G237),"",'Competition Data'!G237)</f>
        <v/>
      </c>
      <c r="G238" t="str">
        <f>IF(ISBLANK('Competition Data'!D237),"",'Competition Data'!D237)</f>
        <v/>
      </c>
      <c r="H238" t="str">
        <f>IF(ISBLANK('Competition Data'!E237),"",'Competition Data'!E237)</f>
        <v/>
      </c>
      <c r="I238" t="str">
        <f>IF(ISBLANK('Competition Data'!F237),"",'Competition Data'!F237)</f>
        <v/>
      </c>
      <c r="J238" t="str">
        <f t="shared" si="7"/>
        <v xml:space="preserve"> ()</v>
      </c>
    </row>
    <row r="239" spans="1:10" x14ac:dyDescent="0.25">
      <c r="A239" t="str">
        <f t="shared" si="6"/>
        <v/>
      </c>
      <c r="B239" s="102" t="str">
        <f>IF(ISBLANK('Competition Data'!A238),"",'Competition Data'!A238)</f>
        <v/>
      </c>
      <c r="C239" s="101" t="str">
        <f>IF(ISBLANK('Competition Data'!H238),"",'Competition Data'!H238)</f>
        <v/>
      </c>
      <c r="D239" s="101" t="str">
        <f>IF(ISBLANK('Competition Data'!B238),"",'Competition Data'!B238)</f>
        <v/>
      </c>
      <c r="E239" s="101" t="str">
        <f>IF(ISBLANK('Competition Data'!C238),"",'Competition Data'!C238)</f>
        <v/>
      </c>
      <c r="F239" s="101" t="str">
        <f>IF(ISBLANK('Competition Data'!G238),"",'Competition Data'!G238)</f>
        <v/>
      </c>
      <c r="G239" t="str">
        <f>IF(ISBLANK('Competition Data'!D238),"",'Competition Data'!D238)</f>
        <v/>
      </c>
      <c r="H239" t="str">
        <f>IF(ISBLANK('Competition Data'!E238),"",'Competition Data'!E238)</f>
        <v/>
      </c>
      <c r="I239" t="str">
        <f>IF(ISBLANK('Competition Data'!F238),"",'Competition Data'!F238)</f>
        <v/>
      </c>
      <c r="J239" t="str">
        <f t="shared" si="7"/>
        <v xml:space="preserve"> ()</v>
      </c>
    </row>
    <row r="240" spans="1:10" x14ac:dyDescent="0.25">
      <c r="A240" t="str">
        <f t="shared" si="6"/>
        <v/>
      </c>
      <c r="B240" s="102" t="str">
        <f>IF(ISBLANK('Competition Data'!A239),"",'Competition Data'!A239)</f>
        <v/>
      </c>
      <c r="C240" s="101" t="str">
        <f>IF(ISBLANK('Competition Data'!H239),"",'Competition Data'!H239)</f>
        <v/>
      </c>
      <c r="D240" s="101" t="str">
        <f>IF(ISBLANK('Competition Data'!B239),"",'Competition Data'!B239)</f>
        <v/>
      </c>
      <c r="E240" s="101" t="str">
        <f>IF(ISBLANK('Competition Data'!C239),"",'Competition Data'!C239)</f>
        <v/>
      </c>
      <c r="F240" s="101" t="str">
        <f>IF(ISBLANK('Competition Data'!G239),"",'Competition Data'!G239)</f>
        <v/>
      </c>
      <c r="G240" t="str">
        <f>IF(ISBLANK('Competition Data'!D239),"",'Competition Data'!D239)</f>
        <v/>
      </c>
      <c r="H240" t="str">
        <f>IF(ISBLANK('Competition Data'!E239),"",'Competition Data'!E239)</f>
        <v/>
      </c>
      <c r="I240" t="str">
        <f>IF(ISBLANK('Competition Data'!F239),"",'Competition Data'!F239)</f>
        <v/>
      </c>
      <c r="J240" t="str">
        <f t="shared" si="7"/>
        <v xml:space="preserve"> ()</v>
      </c>
    </row>
    <row r="241" spans="1:10" x14ac:dyDescent="0.25">
      <c r="A241" t="str">
        <f t="shared" si="6"/>
        <v/>
      </c>
      <c r="B241" s="102" t="str">
        <f>IF(ISBLANK('Competition Data'!A240),"",'Competition Data'!A240)</f>
        <v/>
      </c>
      <c r="C241" s="101" t="str">
        <f>IF(ISBLANK('Competition Data'!H240),"",'Competition Data'!H240)</f>
        <v/>
      </c>
      <c r="D241" s="101" t="str">
        <f>IF(ISBLANK('Competition Data'!B240),"",'Competition Data'!B240)</f>
        <v/>
      </c>
      <c r="E241" s="101" t="str">
        <f>IF(ISBLANK('Competition Data'!C240),"",'Competition Data'!C240)</f>
        <v/>
      </c>
      <c r="F241" s="101" t="str">
        <f>IF(ISBLANK('Competition Data'!G240),"",'Competition Data'!G240)</f>
        <v/>
      </c>
      <c r="G241" t="str">
        <f>IF(ISBLANK('Competition Data'!D240),"",'Competition Data'!D240)</f>
        <v/>
      </c>
      <c r="H241" t="str">
        <f>IF(ISBLANK('Competition Data'!E240),"",'Competition Data'!E240)</f>
        <v/>
      </c>
      <c r="I241" t="str">
        <f>IF(ISBLANK('Competition Data'!F240),"",'Competition Data'!F240)</f>
        <v/>
      </c>
      <c r="J241" t="str">
        <f t="shared" si="7"/>
        <v xml:space="preserve"> ()</v>
      </c>
    </row>
    <row r="242" spans="1:10" x14ac:dyDescent="0.25">
      <c r="A242" t="str">
        <f t="shared" si="6"/>
        <v/>
      </c>
      <c r="B242" s="102" t="str">
        <f>IF(ISBLANK('Competition Data'!A241),"",'Competition Data'!A241)</f>
        <v/>
      </c>
      <c r="C242" s="101" t="str">
        <f>IF(ISBLANK('Competition Data'!H241),"",'Competition Data'!H241)</f>
        <v/>
      </c>
      <c r="D242" s="101" t="str">
        <f>IF(ISBLANK('Competition Data'!B241),"",'Competition Data'!B241)</f>
        <v/>
      </c>
      <c r="E242" s="101" t="str">
        <f>IF(ISBLANK('Competition Data'!C241),"",'Competition Data'!C241)</f>
        <v/>
      </c>
      <c r="F242" s="101" t="str">
        <f>IF(ISBLANK('Competition Data'!G241),"",'Competition Data'!G241)</f>
        <v/>
      </c>
      <c r="G242" t="str">
        <f>IF(ISBLANK('Competition Data'!D241),"",'Competition Data'!D241)</f>
        <v/>
      </c>
      <c r="H242" t="str">
        <f>IF(ISBLANK('Competition Data'!E241),"",'Competition Data'!E241)</f>
        <v/>
      </c>
      <c r="I242" t="str">
        <f>IF(ISBLANK('Competition Data'!F241),"",'Competition Data'!F241)</f>
        <v/>
      </c>
      <c r="J242" t="str">
        <f t="shared" si="7"/>
        <v xml:space="preserve"> ()</v>
      </c>
    </row>
    <row r="243" spans="1:10" x14ac:dyDescent="0.25">
      <c r="A243" t="str">
        <f t="shared" si="6"/>
        <v/>
      </c>
      <c r="B243" s="102" t="str">
        <f>IF(ISBLANK('Competition Data'!A242),"",'Competition Data'!A242)</f>
        <v/>
      </c>
      <c r="C243" s="101" t="str">
        <f>IF(ISBLANK('Competition Data'!H242),"",'Competition Data'!H242)</f>
        <v/>
      </c>
      <c r="D243" s="101" t="str">
        <f>IF(ISBLANK('Competition Data'!B242),"",'Competition Data'!B242)</f>
        <v/>
      </c>
      <c r="E243" s="101" t="str">
        <f>IF(ISBLANK('Competition Data'!C242),"",'Competition Data'!C242)</f>
        <v/>
      </c>
      <c r="F243" s="101" t="str">
        <f>IF(ISBLANK('Competition Data'!G242),"",'Competition Data'!G242)</f>
        <v/>
      </c>
      <c r="G243" t="str">
        <f>IF(ISBLANK('Competition Data'!D242),"",'Competition Data'!D242)</f>
        <v/>
      </c>
      <c r="H243" t="str">
        <f>IF(ISBLANK('Competition Data'!E242),"",'Competition Data'!E242)</f>
        <v/>
      </c>
      <c r="I243" t="str">
        <f>IF(ISBLANK('Competition Data'!F242),"",'Competition Data'!F242)</f>
        <v/>
      </c>
      <c r="J243" t="str">
        <f t="shared" si="7"/>
        <v xml:space="preserve"> ()</v>
      </c>
    </row>
    <row r="244" spans="1:10" x14ac:dyDescent="0.25">
      <c r="A244" t="str">
        <f t="shared" si="6"/>
        <v/>
      </c>
      <c r="B244" s="102" t="str">
        <f>IF(ISBLANK('Competition Data'!A243),"",'Competition Data'!A243)</f>
        <v/>
      </c>
      <c r="C244" s="101" t="str">
        <f>IF(ISBLANK('Competition Data'!H243),"",'Competition Data'!H243)</f>
        <v/>
      </c>
      <c r="D244" s="101" t="str">
        <f>IF(ISBLANK('Competition Data'!B243),"",'Competition Data'!B243)</f>
        <v/>
      </c>
      <c r="E244" s="101" t="str">
        <f>IF(ISBLANK('Competition Data'!C243),"",'Competition Data'!C243)</f>
        <v/>
      </c>
      <c r="F244" s="101" t="str">
        <f>IF(ISBLANK('Competition Data'!G243),"",'Competition Data'!G243)</f>
        <v/>
      </c>
      <c r="G244" t="str">
        <f>IF(ISBLANK('Competition Data'!D243),"",'Competition Data'!D243)</f>
        <v/>
      </c>
      <c r="H244" t="str">
        <f>IF(ISBLANK('Competition Data'!E243),"",'Competition Data'!E243)</f>
        <v/>
      </c>
      <c r="I244" t="str">
        <f>IF(ISBLANK('Competition Data'!F243),"",'Competition Data'!F243)</f>
        <v/>
      </c>
      <c r="J244" t="str">
        <f t="shared" si="7"/>
        <v xml:space="preserve"> ()</v>
      </c>
    </row>
    <row r="245" spans="1:10" x14ac:dyDescent="0.25">
      <c r="A245" t="str">
        <f t="shared" si="6"/>
        <v/>
      </c>
      <c r="B245" s="102" t="str">
        <f>IF(ISBLANK('Competition Data'!A244),"",'Competition Data'!A244)</f>
        <v/>
      </c>
      <c r="C245" s="101" t="str">
        <f>IF(ISBLANK('Competition Data'!H244),"",'Competition Data'!H244)</f>
        <v/>
      </c>
      <c r="D245" s="101" t="str">
        <f>IF(ISBLANK('Competition Data'!B244),"",'Competition Data'!B244)</f>
        <v/>
      </c>
      <c r="E245" s="101" t="str">
        <f>IF(ISBLANK('Competition Data'!C244),"",'Competition Data'!C244)</f>
        <v/>
      </c>
      <c r="F245" s="101" t="str">
        <f>IF(ISBLANK('Competition Data'!G244),"",'Competition Data'!G244)</f>
        <v/>
      </c>
      <c r="G245" t="str">
        <f>IF(ISBLANK('Competition Data'!D244),"",'Competition Data'!D244)</f>
        <v/>
      </c>
      <c r="H245" t="str">
        <f>IF(ISBLANK('Competition Data'!E244),"",'Competition Data'!E244)</f>
        <v/>
      </c>
      <c r="I245" t="str">
        <f>IF(ISBLANK('Competition Data'!F244),"",'Competition Data'!F244)</f>
        <v/>
      </c>
      <c r="J245" t="str">
        <f t="shared" si="7"/>
        <v xml:space="preserve"> ()</v>
      </c>
    </row>
    <row r="246" spans="1:10" x14ac:dyDescent="0.25">
      <c r="A246" t="str">
        <f t="shared" si="6"/>
        <v/>
      </c>
      <c r="B246" s="102" t="str">
        <f>IF(ISBLANK('Competition Data'!A245),"",'Competition Data'!A245)</f>
        <v/>
      </c>
      <c r="C246" s="101" t="str">
        <f>IF(ISBLANK('Competition Data'!H245),"",'Competition Data'!H245)</f>
        <v/>
      </c>
      <c r="D246" s="101" t="str">
        <f>IF(ISBLANK('Competition Data'!B245),"",'Competition Data'!B245)</f>
        <v/>
      </c>
      <c r="E246" s="101" t="str">
        <f>IF(ISBLANK('Competition Data'!C245),"",'Competition Data'!C245)</f>
        <v/>
      </c>
      <c r="F246" s="101" t="str">
        <f>IF(ISBLANK('Competition Data'!G245),"",'Competition Data'!G245)</f>
        <v/>
      </c>
      <c r="G246" t="str">
        <f>IF(ISBLANK('Competition Data'!D245),"",'Competition Data'!D245)</f>
        <v/>
      </c>
      <c r="H246" t="str">
        <f>IF(ISBLANK('Competition Data'!E245),"",'Competition Data'!E245)</f>
        <v/>
      </c>
      <c r="I246" t="str">
        <f>IF(ISBLANK('Competition Data'!F245),"",'Competition Data'!F245)</f>
        <v/>
      </c>
      <c r="J246" t="str">
        <f t="shared" si="7"/>
        <v xml:space="preserve"> ()</v>
      </c>
    </row>
    <row r="247" spans="1:10" x14ac:dyDescent="0.25">
      <c r="A247" t="str">
        <f t="shared" si="6"/>
        <v/>
      </c>
      <c r="B247" s="102" t="str">
        <f>IF(ISBLANK('Competition Data'!A246),"",'Competition Data'!A246)</f>
        <v/>
      </c>
      <c r="C247" s="101" t="str">
        <f>IF(ISBLANK('Competition Data'!H246),"",'Competition Data'!H246)</f>
        <v/>
      </c>
      <c r="D247" s="101" t="str">
        <f>IF(ISBLANK('Competition Data'!B246),"",'Competition Data'!B246)</f>
        <v/>
      </c>
      <c r="E247" s="101" t="str">
        <f>IF(ISBLANK('Competition Data'!C246),"",'Competition Data'!C246)</f>
        <v/>
      </c>
      <c r="F247" s="101" t="str">
        <f>IF(ISBLANK('Competition Data'!G246),"",'Competition Data'!G246)</f>
        <v/>
      </c>
      <c r="G247" t="str">
        <f>IF(ISBLANK('Competition Data'!D246),"",'Competition Data'!D246)</f>
        <v/>
      </c>
      <c r="H247" t="str">
        <f>IF(ISBLANK('Competition Data'!E246),"",'Competition Data'!E246)</f>
        <v/>
      </c>
      <c r="I247" t="str">
        <f>IF(ISBLANK('Competition Data'!F246),"",'Competition Data'!F246)</f>
        <v/>
      </c>
      <c r="J247" t="str">
        <f t="shared" si="7"/>
        <v xml:space="preserve"> ()</v>
      </c>
    </row>
    <row r="248" spans="1:10" x14ac:dyDescent="0.25">
      <c r="A248" t="str">
        <f t="shared" si="6"/>
        <v/>
      </c>
      <c r="B248" s="102" t="str">
        <f>IF(ISBLANK('Competition Data'!A247),"",'Competition Data'!A247)</f>
        <v/>
      </c>
      <c r="C248" s="101" t="str">
        <f>IF(ISBLANK('Competition Data'!H247),"",'Competition Data'!H247)</f>
        <v/>
      </c>
      <c r="D248" s="101" t="str">
        <f>IF(ISBLANK('Competition Data'!B247),"",'Competition Data'!B247)</f>
        <v/>
      </c>
      <c r="E248" s="101" t="str">
        <f>IF(ISBLANK('Competition Data'!C247),"",'Competition Data'!C247)</f>
        <v/>
      </c>
      <c r="F248" s="101" t="str">
        <f>IF(ISBLANK('Competition Data'!G247),"",'Competition Data'!G247)</f>
        <v/>
      </c>
      <c r="G248" t="str">
        <f>IF(ISBLANK('Competition Data'!D247),"",'Competition Data'!D247)</f>
        <v/>
      </c>
      <c r="H248" t="str">
        <f>IF(ISBLANK('Competition Data'!E247),"",'Competition Data'!E247)</f>
        <v/>
      </c>
      <c r="I248" t="str">
        <f>IF(ISBLANK('Competition Data'!F247),"",'Competition Data'!F247)</f>
        <v/>
      </c>
      <c r="J248" t="str">
        <f t="shared" si="7"/>
        <v xml:space="preserve"> ()</v>
      </c>
    </row>
    <row r="249" spans="1:10" x14ac:dyDescent="0.25">
      <c r="A249" t="str">
        <f t="shared" si="6"/>
        <v/>
      </c>
      <c r="B249" s="102" t="str">
        <f>IF(ISBLANK('Competition Data'!A248),"",'Competition Data'!A248)</f>
        <v/>
      </c>
      <c r="C249" s="101" t="str">
        <f>IF(ISBLANK('Competition Data'!H248),"",'Competition Data'!H248)</f>
        <v/>
      </c>
      <c r="D249" s="101" t="str">
        <f>IF(ISBLANK('Competition Data'!B248),"",'Competition Data'!B248)</f>
        <v/>
      </c>
      <c r="E249" s="101" t="str">
        <f>IF(ISBLANK('Competition Data'!C248),"",'Competition Data'!C248)</f>
        <v/>
      </c>
      <c r="F249" s="101" t="str">
        <f>IF(ISBLANK('Competition Data'!G248),"",'Competition Data'!G248)</f>
        <v/>
      </c>
      <c r="G249" t="str">
        <f>IF(ISBLANK('Competition Data'!D248),"",'Competition Data'!D248)</f>
        <v/>
      </c>
      <c r="H249" t="str">
        <f>IF(ISBLANK('Competition Data'!E248),"",'Competition Data'!E248)</f>
        <v/>
      </c>
      <c r="I249" t="str">
        <f>IF(ISBLANK('Competition Data'!F248),"",'Competition Data'!F248)</f>
        <v/>
      </c>
      <c r="J249" t="str">
        <f t="shared" si="7"/>
        <v xml:space="preserve"> ()</v>
      </c>
    </row>
    <row r="250" spans="1:10" x14ac:dyDescent="0.25">
      <c r="A250" t="str">
        <f t="shared" si="6"/>
        <v/>
      </c>
      <c r="B250" s="102" t="str">
        <f>IF(ISBLANK('Competition Data'!A249),"",'Competition Data'!A249)</f>
        <v/>
      </c>
      <c r="C250" s="101" t="str">
        <f>IF(ISBLANK('Competition Data'!H249),"",'Competition Data'!H249)</f>
        <v/>
      </c>
      <c r="D250" s="101" t="str">
        <f>IF(ISBLANK('Competition Data'!B249),"",'Competition Data'!B249)</f>
        <v/>
      </c>
      <c r="E250" s="101" t="str">
        <f>IF(ISBLANK('Competition Data'!C249),"",'Competition Data'!C249)</f>
        <v/>
      </c>
      <c r="F250" s="101" t="str">
        <f>IF(ISBLANK('Competition Data'!G249),"",'Competition Data'!G249)</f>
        <v/>
      </c>
      <c r="G250" t="str">
        <f>IF(ISBLANK('Competition Data'!D249),"",'Competition Data'!D249)</f>
        <v/>
      </c>
      <c r="H250" t="str">
        <f>IF(ISBLANK('Competition Data'!E249),"",'Competition Data'!E249)</f>
        <v/>
      </c>
      <c r="I250" t="str">
        <f>IF(ISBLANK('Competition Data'!F249),"",'Competition Data'!F249)</f>
        <v/>
      </c>
      <c r="J250" t="str">
        <f t="shared" si="7"/>
        <v xml:space="preserve"> ()</v>
      </c>
    </row>
    <row r="251" spans="1:10" x14ac:dyDescent="0.25">
      <c r="A251" t="str">
        <f t="shared" si="6"/>
        <v/>
      </c>
      <c r="B251" s="102" t="str">
        <f>IF(ISBLANK('Competition Data'!A250),"",'Competition Data'!A250)</f>
        <v/>
      </c>
      <c r="C251" s="101" t="str">
        <f>IF(ISBLANK('Competition Data'!H250),"",'Competition Data'!H250)</f>
        <v/>
      </c>
      <c r="D251" s="101" t="str">
        <f>IF(ISBLANK('Competition Data'!B250),"",'Competition Data'!B250)</f>
        <v/>
      </c>
      <c r="E251" s="101" t="str">
        <f>IF(ISBLANK('Competition Data'!C250),"",'Competition Data'!C250)</f>
        <v/>
      </c>
      <c r="F251" s="101" t="str">
        <f>IF(ISBLANK('Competition Data'!G250),"",'Competition Data'!G250)</f>
        <v/>
      </c>
      <c r="G251" t="str">
        <f>IF(ISBLANK('Competition Data'!D250),"",'Competition Data'!D250)</f>
        <v/>
      </c>
      <c r="H251" t="str">
        <f>IF(ISBLANK('Competition Data'!E250),"",'Competition Data'!E250)</f>
        <v/>
      </c>
      <c r="I251" t="str">
        <f>IF(ISBLANK('Competition Data'!F250),"",'Competition Data'!F250)</f>
        <v/>
      </c>
      <c r="J251" t="str">
        <f t="shared" si="7"/>
        <v xml:space="preserve"> ()</v>
      </c>
    </row>
    <row r="252" spans="1:10" x14ac:dyDescent="0.25">
      <c r="B252" s="102" t="str">
        <f>IF(ISBLANK('Competition Data'!A248),"",'Competition Data'!A248)</f>
        <v/>
      </c>
      <c r="J252" t="str">
        <f t="shared" ref="J252:J258" si="8">CONCATENATE(B252," (",E252,")")</f>
        <v xml:space="preserve"> ()</v>
      </c>
    </row>
    <row r="253" spans="1:10" x14ac:dyDescent="0.25">
      <c r="B253" s="102" t="str">
        <f>IF(ISBLANK('Competition Data'!A249),"",'Competition Data'!A249)</f>
        <v/>
      </c>
      <c r="J253" t="str">
        <f t="shared" si="8"/>
        <v xml:space="preserve"> ()</v>
      </c>
    </row>
    <row r="254" spans="1:10" x14ac:dyDescent="0.25">
      <c r="B254" s="102" t="str">
        <f>IF(ISBLANK('Competition Data'!A250),"",'Competition Data'!A250)</f>
        <v/>
      </c>
      <c r="J254" t="str">
        <f t="shared" si="8"/>
        <v xml:space="preserve"> ()</v>
      </c>
    </row>
    <row r="255" spans="1:10" x14ac:dyDescent="0.25">
      <c r="B255" s="102" t="str">
        <f>IF(ISBLANK('Competition Data'!A251),"",'Competition Data'!A251)</f>
        <v/>
      </c>
      <c r="J255" t="str">
        <f t="shared" si="8"/>
        <v xml:space="preserve"> ()</v>
      </c>
    </row>
    <row r="256" spans="1:10" x14ac:dyDescent="0.25">
      <c r="B256" s="102" t="str">
        <f>IF(ISBLANK('Competition Data'!A252),"",'Competition Data'!A252)</f>
        <v/>
      </c>
      <c r="J256" t="str">
        <f t="shared" si="8"/>
        <v xml:space="preserve"> ()</v>
      </c>
    </row>
    <row r="257" spans="2:10" x14ac:dyDescent="0.25">
      <c r="B257" s="102" t="str">
        <f>IF(ISBLANK('Competition Data'!A253),"",'Competition Data'!A253)</f>
        <v/>
      </c>
      <c r="J257" t="str">
        <f t="shared" si="8"/>
        <v xml:space="preserve"> ()</v>
      </c>
    </row>
    <row r="258" spans="2:10" x14ac:dyDescent="0.25">
      <c r="B258" s="102" t="str">
        <f>IF(ISBLANK('Competition Data'!A254),"",'Competition Data'!A254)</f>
        <v/>
      </c>
      <c r="J258" t="str">
        <f t="shared" si="8"/>
        <v xml:space="preserve"> ()</v>
      </c>
    </row>
    <row r="259" spans="2:10" x14ac:dyDescent="0.25">
      <c r="B259" s="102" t="str">
        <f>IF(ISBLANK('Competition Data'!A255),"",'Competition Data'!A255)</f>
        <v/>
      </c>
      <c r="J259" t="str">
        <f t="shared" ref="J259:J282" si="9">CONCATENATE(B259," (",E259,")")</f>
        <v xml:space="preserve"> ()</v>
      </c>
    </row>
    <row r="260" spans="2:10" x14ac:dyDescent="0.25">
      <c r="B260" s="102" t="str">
        <f>IF(ISBLANK('Competition Data'!A256),"",'Competition Data'!A256)</f>
        <v/>
      </c>
      <c r="J260" t="str">
        <f t="shared" si="9"/>
        <v xml:space="preserve"> ()</v>
      </c>
    </row>
    <row r="261" spans="2:10" x14ac:dyDescent="0.25">
      <c r="B261" s="102" t="str">
        <f>IF(ISBLANK('Competition Data'!A257),"",'Competition Data'!A257)</f>
        <v/>
      </c>
      <c r="J261" t="str">
        <f t="shared" si="9"/>
        <v xml:space="preserve"> ()</v>
      </c>
    </row>
    <row r="262" spans="2:10" x14ac:dyDescent="0.25">
      <c r="B262" s="102" t="str">
        <f>IF(ISBLANK('Competition Data'!A258),"",'Competition Data'!A258)</f>
        <v/>
      </c>
      <c r="J262" t="str">
        <f t="shared" si="9"/>
        <v xml:space="preserve"> ()</v>
      </c>
    </row>
    <row r="263" spans="2:10" x14ac:dyDescent="0.25">
      <c r="B263" s="102" t="str">
        <f>IF(ISBLANK('Competition Data'!A259),"",'Competition Data'!A259)</f>
        <v/>
      </c>
      <c r="J263" t="str">
        <f t="shared" si="9"/>
        <v xml:space="preserve"> ()</v>
      </c>
    </row>
    <row r="264" spans="2:10" x14ac:dyDescent="0.25">
      <c r="B264" s="102" t="str">
        <f>IF(ISBLANK('Competition Data'!A260),"",'Competition Data'!A260)</f>
        <v/>
      </c>
      <c r="J264" t="str">
        <f t="shared" si="9"/>
        <v xml:space="preserve"> ()</v>
      </c>
    </row>
    <row r="265" spans="2:10" x14ac:dyDescent="0.25">
      <c r="B265" s="102" t="str">
        <f>IF(ISBLANK('Competition Data'!A261),"",'Competition Data'!A261)</f>
        <v/>
      </c>
      <c r="J265" t="str">
        <f t="shared" si="9"/>
        <v xml:space="preserve"> ()</v>
      </c>
    </row>
    <row r="266" spans="2:10" x14ac:dyDescent="0.25">
      <c r="B266" s="102" t="str">
        <f>IF(ISBLANK('Competition Data'!A262),"",'Competition Data'!A262)</f>
        <v/>
      </c>
      <c r="J266" t="str">
        <f t="shared" si="9"/>
        <v xml:space="preserve"> ()</v>
      </c>
    </row>
    <row r="267" spans="2:10" x14ac:dyDescent="0.25">
      <c r="B267" s="102" t="str">
        <f>IF(ISBLANK('Competition Data'!A263),"",'Competition Data'!A263)</f>
        <v/>
      </c>
      <c r="J267" t="str">
        <f t="shared" si="9"/>
        <v xml:space="preserve"> ()</v>
      </c>
    </row>
    <row r="268" spans="2:10" x14ac:dyDescent="0.25">
      <c r="B268" s="102" t="str">
        <f>IF(ISBLANK('Competition Data'!A264),"",'Competition Data'!A264)</f>
        <v/>
      </c>
      <c r="J268" t="str">
        <f t="shared" si="9"/>
        <v xml:space="preserve"> ()</v>
      </c>
    </row>
    <row r="269" spans="2:10" x14ac:dyDescent="0.25">
      <c r="B269" s="102" t="str">
        <f>IF(ISBLANK('Competition Data'!A265),"",'Competition Data'!A265)</f>
        <v/>
      </c>
      <c r="J269" t="str">
        <f t="shared" si="9"/>
        <v xml:space="preserve"> ()</v>
      </c>
    </row>
    <row r="270" spans="2:10" x14ac:dyDescent="0.25">
      <c r="B270" s="102" t="str">
        <f>IF(ISBLANK('Competition Data'!A266),"",'Competition Data'!A266)</f>
        <v/>
      </c>
      <c r="J270" t="str">
        <f t="shared" si="9"/>
        <v xml:space="preserve"> ()</v>
      </c>
    </row>
    <row r="271" spans="2:10" x14ac:dyDescent="0.25">
      <c r="B271" s="102" t="str">
        <f>IF(ISBLANK('Competition Data'!A267),"",'Competition Data'!A267)</f>
        <v/>
      </c>
      <c r="J271" t="str">
        <f t="shared" si="9"/>
        <v xml:space="preserve"> ()</v>
      </c>
    </row>
    <row r="272" spans="2:10" x14ac:dyDescent="0.25">
      <c r="B272" s="102" t="str">
        <f>IF(ISBLANK('Competition Data'!A268),"",'Competition Data'!A268)</f>
        <v/>
      </c>
      <c r="J272" t="str">
        <f t="shared" si="9"/>
        <v xml:space="preserve"> ()</v>
      </c>
    </row>
    <row r="273" spans="2:10" x14ac:dyDescent="0.25">
      <c r="B273" s="102" t="str">
        <f>IF(ISBLANK('Competition Data'!A269),"",'Competition Data'!A269)</f>
        <v/>
      </c>
      <c r="J273" t="str">
        <f t="shared" si="9"/>
        <v xml:space="preserve"> ()</v>
      </c>
    </row>
    <row r="274" spans="2:10" x14ac:dyDescent="0.25">
      <c r="B274" s="102" t="str">
        <f>IF(ISBLANK('Competition Data'!A270),"",'Competition Data'!A270)</f>
        <v/>
      </c>
      <c r="J274" t="str">
        <f t="shared" si="9"/>
        <v xml:space="preserve"> ()</v>
      </c>
    </row>
    <row r="275" spans="2:10" x14ac:dyDescent="0.25">
      <c r="B275" s="102" t="str">
        <f>IF(ISBLANK('Competition Data'!A271),"",'Competition Data'!A271)</f>
        <v/>
      </c>
      <c r="J275" t="str">
        <f t="shared" si="9"/>
        <v xml:space="preserve"> ()</v>
      </c>
    </row>
    <row r="276" spans="2:10" x14ac:dyDescent="0.25">
      <c r="B276" s="102" t="str">
        <f>IF(ISBLANK('Competition Data'!A272),"",'Competition Data'!A272)</f>
        <v/>
      </c>
      <c r="J276" t="str">
        <f t="shared" si="9"/>
        <v xml:space="preserve"> ()</v>
      </c>
    </row>
    <row r="277" spans="2:10" x14ac:dyDescent="0.25">
      <c r="B277" s="102" t="str">
        <f>IF(ISBLANK('Competition Data'!A273),"",'Competition Data'!A273)</f>
        <v/>
      </c>
      <c r="J277" t="str">
        <f t="shared" si="9"/>
        <v xml:space="preserve"> ()</v>
      </c>
    </row>
    <row r="278" spans="2:10" x14ac:dyDescent="0.25">
      <c r="B278" s="102" t="str">
        <f>IF(ISBLANK('Competition Data'!A274),"",'Competition Data'!A274)</f>
        <v/>
      </c>
      <c r="J278" t="str">
        <f t="shared" si="9"/>
        <v xml:space="preserve"> ()</v>
      </c>
    </row>
    <row r="279" spans="2:10" x14ac:dyDescent="0.25">
      <c r="B279" s="102" t="str">
        <f>IF(ISBLANK('Competition Data'!A275),"",'Competition Data'!A275)</f>
        <v/>
      </c>
      <c r="J279" t="str">
        <f t="shared" si="9"/>
        <v xml:space="preserve"> ()</v>
      </c>
    </row>
    <row r="280" spans="2:10" x14ac:dyDescent="0.25">
      <c r="B280" s="102" t="str">
        <f>IF(ISBLANK('Competition Data'!A276),"",'Competition Data'!A276)</f>
        <v/>
      </c>
      <c r="J280" t="str">
        <f t="shared" si="9"/>
        <v xml:space="preserve"> ()</v>
      </c>
    </row>
    <row r="281" spans="2:10" x14ac:dyDescent="0.25">
      <c r="B281" s="102" t="str">
        <f>IF(ISBLANK('Competition Data'!A277),"",'Competition Data'!A277)</f>
        <v/>
      </c>
      <c r="J281" t="str">
        <f t="shared" si="9"/>
        <v xml:space="preserve"> ()</v>
      </c>
    </row>
    <row r="282" spans="2:10" x14ac:dyDescent="0.25">
      <c r="B282" s="102" t="str">
        <f>IF(ISBLANK('Competition Data'!A278),"",'Competition Data'!A278)</f>
        <v/>
      </c>
      <c r="J282" t="str">
        <f t="shared" si="9"/>
        <v xml:space="preserve"> ()</v>
      </c>
    </row>
  </sheetData>
  <autoFilter ref="B1:J282" xr:uid="{6F7D3ADA-9C06-4D97-861A-A6867AACDD6D}"/>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1B6-21F9-4220-998D-E819C0DBA52E}">
  <dimension ref="A1:H325"/>
  <sheetViews>
    <sheetView workbookViewId="0">
      <selection activeCell="E66" sqref="E66:F66"/>
    </sheetView>
  </sheetViews>
  <sheetFormatPr defaultColWidth="9.140625" defaultRowHeight="15" x14ac:dyDescent="0.25"/>
  <cols>
    <col min="1" max="1" width="28.140625" style="107" customWidth="1"/>
    <col min="2" max="2" width="15.7109375" style="107" customWidth="1"/>
    <col min="3" max="3" width="55.28515625" style="107" customWidth="1"/>
    <col min="4" max="4" width="11" style="107" bestFit="1" customWidth="1"/>
    <col min="5" max="5" width="11.140625" style="109" bestFit="1" customWidth="1"/>
    <col min="6" max="6" width="11.85546875" style="107" customWidth="1"/>
    <col min="7" max="7" width="13.5703125" style="108" customWidth="1"/>
    <col min="8" max="8" width="18.42578125" style="107" hidden="1" customWidth="1"/>
    <col min="9" max="16384" width="9.140625" style="100"/>
  </cols>
  <sheetData>
    <row r="1" spans="1:8" ht="45" x14ac:dyDescent="0.25">
      <c r="A1" s="103" t="s">
        <v>1</v>
      </c>
      <c r="B1" s="103" t="s">
        <v>45</v>
      </c>
      <c r="C1" s="103" t="s">
        <v>2</v>
      </c>
      <c r="D1" s="103" t="s">
        <v>70</v>
      </c>
      <c r="E1" s="103" t="s">
        <v>71</v>
      </c>
      <c r="F1" s="103" t="s">
        <v>69</v>
      </c>
      <c r="G1" s="104" t="s">
        <v>90</v>
      </c>
      <c r="H1" s="103" t="s">
        <v>0</v>
      </c>
    </row>
    <row r="2" spans="1:8" x14ac:dyDescent="0.25">
      <c r="A2" s="116" t="s">
        <v>26</v>
      </c>
      <c r="B2" s="116" t="s">
        <v>84</v>
      </c>
      <c r="C2" s="117" t="s">
        <v>110</v>
      </c>
      <c r="D2" s="118">
        <v>100</v>
      </c>
      <c r="E2" s="118">
        <v>0</v>
      </c>
      <c r="F2" s="119">
        <v>1.5</v>
      </c>
      <c r="G2" s="119">
        <v>29720</v>
      </c>
      <c r="H2" s="114"/>
    </row>
    <row r="3" spans="1:8" x14ac:dyDescent="0.25">
      <c r="A3" s="116" t="s">
        <v>26</v>
      </c>
      <c r="B3" s="116" t="s">
        <v>85</v>
      </c>
      <c r="C3" s="117" t="s">
        <v>110</v>
      </c>
      <c r="D3" s="118">
        <v>100</v>
      </c>
      <c r="E3" s="118">
        <v>0</v>
      </c>
      <c r="F3" s="119">
        <v>1.5</v>
      </c>
      <c r="G3" s="119">
        <v>29720</v>
      </c>
      <c r="H3" s="114"/>
    </row>
    <row r="4" spans="1:8" x14ac:dyDescent="0.25">
      <c r="A4" s="116" t="s">
        <v>26</v>
      </c>
      <c r="B4" s="116" t="s">
        <v>86</v>
      </c>
      <c r="C4" s="117" t="s">
        <v>110</v>
      </c>
      <c r="D4" s="118">
        <v>100</v>
      </c>
      <c r="E4" s="118">
        <v>0</v>
      </c>
      <c r="F4" s="119">
        <v>1.5</v>
      </c>
      <c r="G4" s="119">
        <v>29720</v>
      </c>
      <c r="H4" s="114"/>
    </row>
    <row r="5" spans="1:8" x14ac:dyDescent="0.25">
      <c r="A5" s="116" t="s">
        <v>26</v>
      </c>
      <c r="B5" s="116" t="s">
        <v>87</v>
      </c>
      <c r="C5" s="117" t="s">
        <v>110</v>
      </c>
      <c r="D5" s="118">
        <v>100</v>
      </c>
      <c r="E5" s="118">
        <v>0</v>
      </c>
      <c r="F5" s="119">
        <v>1.5</v>
      </c>
      <c r="G5" s="119">
        <v>29720</v>
      </c>
      <c r="H5" s="114"/>
    </row>
    <row r="6" spans="1:8" x14ac:dyDescent="0.25">
      <c r="A6" s="116" t="s">
        <v>47</v>
      </c>
      <c r="B6" s="116" t="s">
        <v>77</v>
      </c>
      <c r="C6" s="120" t="s">
        <v>111</v>
      </c>
      <c r="D6" s="118">
        <v>48</v>
      </c>
      <c r="E6" s="118">
        <v>54</v>
      </c>
      <c r="F6" s="119">
        <v>0.7</v>
      </c>
      <c r="G6" s="119">
        <v>226903</v>
      </c>
      <c r="H6" s="114" t="s">
        <v>95</v>
      </c>
    </row>
    <row r="7" spans="1:8" x14ac:dyDescent="0.25">
      <c r="A7" s="116" t="s">
        <v>47</v>
      </c>
      <c r="B7" s="116" t="s">
        <v>79</v>
      </c>
      <c r="C7" s="120" t="s">
        <v>111</v>
      </c>
      <c r="D7" s="118">
        <v>48</v>
      </c>
      <c r="E7" s="118">
        <v>110</v>
      </c>
      <c r="F7" s="119">
        <v>1</v>
      </c>
      <c r="G7" s="119">
        <v>226679</v>
      </c>
      <c r="H7" s="114" t="s">
        <v>95</v>
      </c>
    </row>
    <row r="8" spans="1:8" x14ac:dyDescent="0.25">
      <c r="A8" s="116" t="s">
        <v>47</v>
      </c>
      <c r="B8" s="116" t="s">
        <v>81</v>
      </c>
      <c r="C8" s="120" t="s">
        <v>111</v>
      </c>
      <c r="D8" s="118">
        <v>48</v>
      </c>
      <c r="E8" s="118">
        <v>270</v>
      </c>
      <c r="F8" s="119">
        <v>1.46</v>
      </c>
      <c r="G8" s="119">
        <v>226039</v>
      </c>
      <c r="H8" s="114" t="s">
        <v>95</v>
      </c>
    </row>
    <row r="9" spans="1:8" x14ac:dyDescent="0.25">
      <c r="A9" s="116" t="s">
        <v>47</v>
      </c>
      <c r="B9" s="116" t="s">
        <v>83</v>
      </c>
      <c r="C9" s="120" t="s">
        <v>111</v>
      </c>
      <c r="D9" s="118">
        <v>48</v>
      </c>
      <c r="E9" s="118">
        <v>414</v>
      </c>
      <c r="F9" s="119">
        <v>1.77</v>
      </c>
      <c r="G9" s="119">
        <v>225463</v>
      </c>
      <c r="H9" s="114" t="s">
        <v>95</v>
      </c>
    </row>
    <row r="10" spans="1:8" x14ac:dyDescent="0.25">
      <c r="A10" s="116" t="s">
        <v>27</v>
      </c>
      <c r="B10" s="116" t="s">
        <v>84</v>
      </c>
      <c r="C10" s="117" t="s">
        <v>110</v>
      </c>
      <c r="D10" s="118">
        <v>100</v>
      </c>
      <c r="E10" s="118">
        <v>0</v>
      </c>
      <c r="F10" s="119">
        <v>1.3</v>
      </c>
      <c r="G10" s="119">
        <v>10410</v>
      </c>
      <c r="H10" s="114"/>
    </row>
    <row r="11" spans="1:8" x14ac:dyDescent="0.25">
      <c r="A11" s="116" t="s">
        <v>27</v>
      </c>
      <c r="B11" s="116" t="s">
        <v>85</v>
      </c>
      <c r="C11" s="117" t="s">
        <v>110</v>
      </c>
      <c r="D11" s="118">
        <v>100</v>
      </c>
      <c r="E11" s="118">
        <v>0</v>
      </c>
      <c r="F11" s="119">
        <v>1.3</v>
      </c>
      <c r="G11" s="119">
        <v>10410</v>
      </c>
      <c r="H11" s="114"/>
    </row>
    <row r="12" spans="1:8" x14ac:dyDescent="0.25">
      <c r="A12" s="116" t="s">
        <v>27</v>
      </c>
      <c r="B12" s="116" t="s">
        <v>86</v>
      </c>
      <c r="C12" s="117" t="s">
        <v>110</v>
      </c>
      <c r="D12" s="118">
        <v>100</v>
      </c>
      <c r="E12" s="118">
        <v>0</v>
      </c>
      <c r="F12" s="119">
        <v>1.3</v>
      </c>
      <c r="G12" s="119">
        <v>10410</v>
      </c>
      <c r="H12" s="114"/>
    </row>
    <row r="13" spans="1:8" x14ac:dyDescent="0.25">
      <c r="A13" s="116" t="s">
        <v>27</v>
      </c>
      <c r="B13" s="116" t="s">
        <v>87</v>
      </c>
      <c r="C13" s="117" t="s">
        <v>110</v>
      </c>
      <c r="D13" s="118">
        <v>100</v>
      </c>
      <c r="E13" s="118">
        <v>0</v>
      </c>
      <c r="F13" s="119">
        <v>1.3</v>
      </c>
      <c r="G13" s="119">
        <v>10410</v>
      </c>
      <c r="H13" s="114"/>
    </row>
    <row r="14" spans="1:8" x14ac:dyDescent="0.25">
      <c r="A14" s="116" t="s">
        <v>28</v>
      </c>
      <c r="B14" s="116" t="s">
        <v>84</v>
      </c>
      <c r="C14" s="117" t="s">
        <v>110</v>
      </c>
      <c r="D14" s="118">
        <v>100</v>
      </c>
      <c r="E14" s="118">
        <v>0</v>
      </c>
      <c r="F14" s="119">
        <v>4</v>
      </c>
      <c r="G14" s="119">
        <v>49759</v>
      </c>
      <c r="H14" s="114"/>
    </row>
    <row r="15" spans="1:8" x14ac:dyDescent="0.25">
      <c r="A15" s="116" t="s">
        <v>28</v>
      </c>
      <c r="B15" s="116" t="s">
        <v>85</v>
      </c>
      <c r="C15" s="117" t="s">
        <v>110</v>
      </c>
      <c r="D15" s="118">
        <v>100</v>
      </c>
      <c r="E15" s="118">
        <v>0</v>
      </c>
      <c r="F15" s="119">
        <v>4</v>
      </c>
      <c r="G15" s="119">
        <v>49759</v>
      </c>
      <c r="H15" s="114"/>
    </row>
    <row r="16" spans="1:8" x14ac:dyDescent="0.25">
      <c r="A16" s="116" t="s">
        <v>28</v>
      </c>
      <c r="B16" s="116" t="s">
        <v>86</v>
      </c>
      <c r="C16" s="117" t="s">
        <v>110</v>
      </c>
      <c r="D16" s="118">
        <v>100</v>
      </c>
      <c r="E16" s="118">
        <v>0</v>
      </c>
      <c r="F16" s="119">
        <v>4</v>
      </c>
      <c r="G16" s="119">
        <v>49759</v>
      </c>
      <c r="H16" s="114"/>
    </row>
    <row r="17" spans="1:8" x14ac:dyDescent="0.25">
      <c r="A17" s="116" t="s">
        <v>28</v>
      </c>
      <c r="B17" s="116" t="s">
        <v>87</v>
      </c>
      <c r="C17" s="117" t="s">
        <v>110</v>
      </c>
      <c r="D17" s="118">
        <v>100</v>
      </c>
      <c r="E17" s="118">
        <v>0</v>
      </c>
      <c r="F17" s="119">
        <v>4</v>
      </c>
      <c r="G17" s="119">
        <v>49759</v>
      </c>
      <c r="H17" s="114"/>
    </row>
    <row r="18" spans="1:8" x14ac:dyDescent="0.25">
      <c r="A18" s="116" t="s">
        <v>29</v>
      </c>
      <c r="B18" s="116" t="s">
        <v>79</v>
      </c>
      <c r="C18" s="120" t="s">
        <v>111</v>
      </c>
      <c r="D18" s="118">
        <v>24</v>
      </c>
      <c r="E18" s="118">
        <v>24</v>
      </c>
      <c r="F18" s="119">
        <v>0.22</v>
      </c>
      <c r="G18" s="119">
        <v>54537</v>
      </c>
      <c r="H18" s="114" t="s">
        <v>96</v>
      </c>
    </row>
    <row r="19" spans="1:8" x14ac:dyDescent="0.25">
      <c r="A19" s="116" t="s">
        <v>29</v>
      </c>
      <c r="B19" s="116" t="s">
        <v>81</v>
      </c>
      <c r="C19" s="120" t="s">
        <v>111</v>
      </c>
      <c r="D19" s="118">
        <v>48</v>
      </c>
      <c r="E19" s="118">
        <v>48</v>
      </c>
      <c r="F19" s="119">
        <v>0.32</v>
      </c>
      <c r="G19" s="119">
        <v>54537</v>
      </c>
      <c r="H19" s="114" t="s">
        <v>96</v>
      </c>
    </row>
    <row r="20" spans="1:8" x14ac:dyDescent="0.25">
      <c r="A20" s="116" t="s">
        <v>29</v>
      </c>
      <c r="B20" s="116" t="s">
        <v>83</v>
      </c>
      <c r="C20" s="120" t="s">
        <v>111</v>
      </c>
      <c r="D20" s="118">
        <v>48</v>
      </c>
      <c r="E20" s="118">
        <v>67</v>
      </c>
      <c r="F20" s="119">
        <v>0.41</v>
      </c>
      <c r="G20" s="119">
        <v>54537</v>
      </c>
      <c r="H20" s="114" t="s">
        <v>96</v>
      </c>
    </row>
    <row r="21" spans="1:8" x14ac:dyDescent="0.25">
      <c r="A21" s="116" t="s">
        <v>29</v>
      </c>
      <c r="B21" s="116" t="s">
        <v>84</v>
      </c>
      <c r="C21" s="117" t="s">
        <v>110</v>
      </c>
      <c r="D21" s="118">
        <v>100</v>
      </c>
      <c r="E21" s="118">
        <v>0</v>
      </c>
      <c r="F21" s="119">
        <v>3</v>
      </c>
      <c r="G21" s="119">
        <v>22745</v>
      </c>
      <c r="H21" s="114"/>
    </row>
    <row r="22" spans="1:8" x14ac:dyDescent="0.25">
      <c r="A22" s="116" t="s">
        <v>29</v>
      </c>
      <c r="B22" s="116" t="s">
        <v>85</v>
      </c>
      <c r="C22" s="117" t="s">
        <v>110</v>
      </c>
      <c r="D22" s="118">
        <v>100</v>
      </c>
      <c r="E22" s="118">
        <v>0</v>
      </c>
      <c r="F22" s="119">
        <v>3</v>
      </c>
      <c r="G22" s="119">
        <v>22745</v>
      </c>
      <c r="H22" s="114"/>
    </row>
    <row r="23" spans="1:8" x14ac:dyDescent="0.25">
      <c r="A23" s="116" t="s">
        <v>29</v>
      </c>
      <c r="B23" s="116" t="s">
        <v>86</v>
      </c>
      <c r="C23" s="117" t="s">
        <v>110</v>
      </c>
      <c r="D23" s="118">
        <v>100</v>
      </c>
      <c r="E23" s="118">
        <v>0</v>
      </c>
      <c r="F23" s="119">
        <v>3</v>
      </c>
      <c r="G23" s="119">
        <v>22745</v>
      </c>
      <c r="H23" s="114"/>
    </row>
    <row r="24" spans="1:8" x14ac:dyDescent="0.25">
      <c r="A24" s="116" t="s">
        <v>29</v>
      </c>
      <c r="B24" s="116" t="s">
        <v>87</v>
      </c>
      <c r="C24" s="117" t="s">
        <v>110</v>
      </c>
      <c r="D24" s="118">
        <v>100</v>
      </c>
      <c r="E24" s="118">
        <v>0</v>
      </c>
      <c r="F24" s="119">
        <v>3</v>
      </c>
      <c r="G24" s="119">
        <v>22745</v>
      </c>
      <c r="H24" s="114"/>
    </row>
    <row r="25" spans="1:8" x14ac:dyDescent="0.25">
      <c r="A25" s="116" t="s">
        <v>73</v>
      </c>
      <c r="B25" s="116" t="s">
        <v>84</v>
      </c>
      <c r="C25" s="117" t="s">
        <v>110</v>
      </c>
      <c r="D25" s="118">
        <v>100</v>
      </c>
      <c r="E25" s="118">
        <v>0</v>
      </c>
      <c r="F25" s="119">
        <v>8.3000000000000007</v>
      </c>
      <c r="G25" s="119">
        <v>14804</v>
      </c>
      <c r="H25" s="114"/>
    </row>
    <row r="26" spans="1:8" x14ac:dyDescent="0.25">
      <c r="A26" s="116" t="s">
        <v>73</v>
      </c>
      <c r="B26" s="116" t="s">
        <v>85</v>
      </c>
      <c r="C26" s="117" t="s">
        <v>110</v>
      </c>
      <c r="D26" s="118">
        <v>100</v>
      </c>
      <c r="E26" s="118">
        <v>0</v>
      </c>
      <c r="F26" s="119">
        <v>8.3000000000000007</v>
      </c>
      <c r="G26" s="119">
        <v>14804</v>
      </c>
      <c r="H26" s="114"/>
    </row>
    <row r="27" spans="1:8" x14ac:dyDescent="0.25">
      <c r="A27" s="116" t="s">
        <v>73</v>
      </c>
      <c r="B27" s="116" t="s">
        <v>86</v>
      </c>
      <c r="C27" s="117" t="s">
        <v>110</v>
      </c>
      <c r="D27" s="118">
        <v>100</v>
      </c>
      <c r="E27" s="118">
        <v>0</v>
      </c>
      <c r="F27" s="119">
        <v>8.3000000000000007</v>
      </c>
      <c r="G27" s="119">
        <v>14804</v>
      </c>
      <c r="H27" s="114"/>
    </row>
    <row r="28" spans="1:8" x14ac:dyDescent="0.25">
      <c r="A28" s="116" t="s">
        <v>73</v>
      </c>
      <c r="B28" s="116" t="s">
        <v>87</v>
      </c>
      <c r="C28" s="117" t="s">
        <v>110</v>
      </c>
      <c r="D28" s="118">
        <v>100</v>
      </c>
      <c r="E28" s="118">
        <v>0</v>
      </c>
      <c r="F28" s="119">
        <v>8.3000000000000007</v>
      </c>
      <c r="G28" s="119">
        <v>14804</v>
      </c>
      <c r="H28" s="114"/>
    </row>
    <row r="29" spans="1:8" x14ac:dyDescent="0.25">
      <c r="A29" s="116" t="s">
        <v>73</v>
      </c>
      <c r="B29" s="116" t="s">
        <v>77</v>
      </c>
      <c r="C29" s="120" t="s">
        <v>111</v>
      </c>
      <c r="D29" s="118">
        <v>200</v>
      </c>
      <c r="E29" s="118">
        <v>2878</v>
      </c>
      <c r="F29" s="119">
        <v>3.18</v>
      </c>
      <c r="G29" s="119">
        <v>83681</v>
      </c>
      <c r="H29" s="114"/>
    </row>
    <row r="30" spans="1:8" x14ac:dyDescent="0.25">
      <c r="A30" s="116" t="s">
        <v>73</v>
      </c>
      <c r="B30" s="116" t="s">
        <v>78</v>
      </c>
      <c r="C30" s="120" t="s">
        <v>111</v>
      </c>
      <c r="D30" s="118">
        <v>300</v>
      </c>
      <c r="E30" s="118">
        <v>3266</v>
      </c>
      <c r="F30" s="119">
        <v>3.48</v>
      </c>
      <c r="G30" s="119">
        <v>42888</v>
      </c>
      <c r="H30" s="114"/>
    </row>
    <row r="31" spans="1:8" x14ac:dyDescent="0.25">
      <c r="A31" s="116" t="s">
        <v>73</v>
      </c>
      <c r="B31" s="116" t="s">
        <v>79</v>
      </c>
      <c r="C31" s="120" t="s">
        <v>111</v>
      </c>
      <c r="D31" s="118">
        <v>300</v>
      </c>
      <c r="E31" s="118">
        <v>3562</v>
      </c>
      <c r="F31" s="119">
        <v>3.31</v>
      </c>
      <c r="G31" s="119">
        <v>40793</v>
      </c>
      <c r="H31" s="114"/>
    </row>
    <row r="32" spans="1:8" x14ac:dyDescent="0.25">
      <c r="A32" s="116" t="s">
        <v>73</v>
      </c>
      <c r="B32" s="116" t="s">
        <v>80</v>
      </c>
      <c r="C32" s="120" t="s">
        <v>111</v>
      </c>
      <c r="D32" s="118">
        <v>300</v>
      </c>
      <c r="E32" s="118">
        <v>3368</v>
      </c>
      <c r="F32" s="119">
        <v>3.58</v>
      </c>
      <c r="G32" s="119">
        <v>42858</v>
      </c>
      <c r="H32" s="114"/>
    </row>
    <row r="33" spans="1:8" x14ac:dyDescent="0.25">
      <c r="A33" s="116" t="s">
        <v>73</v>
      </c>
      <c r="B33" s="116" t="s">
        <v>81</v>
      </c>
      <c r="C33" s="120" t="s">
        <v>111</v>
      </c>
      <c r="D33" s="118">
        <v>300</v>
      </c>
      <c r="E33" s="118">
        <v>3661</v>
      </c>
      <c r="F33" s="119">
        <v>3.41</v>
      </c>
      <c r="G33" s="119">
        <v>40823</v>
      </c>
      <c r="H33" s="114"/>
    </row>
    <row r="34" spans="1:8" x14ac:dyDescent="0.25">
      <c r="A34" s="116" t="s">
        <v>73</v>
      </c>
      <c r="B34" s="116" t="s">
        <v>82</v>
      </c>
      <c r="C34" s="120" t="s">
        <v>111</v>
      </c>
      <c r="D34" s="118">
        <v>300</v>
      </c>
      <c r="E34" s="118">
        <v>3510</v>
      </c>
      <c r="F34" s="119">
        <v>3.74</v>
      </c>
      <c r="G34" s="119">
        <v>42872</v>
      </c>
      <c r="H34" s="114"/>
    </row>
    <row r="35" spans="1:8" x14ac:dyDescent="0.25">
      <c r="A35" s="116" t="s">
        <v>73</v>
      </c>
      <c r="B35" s="116" t="s">
        <v>83</v>
      </c>
      <c r="C35" s="120" t="s">
        <v>111</v>
      </c>
      <c r="D35" s="118">
        <v>300</v>
      </c>
      <c r="E35" s="118">
        <v>3815</v>
      </c>
      <c r="F35" s="119">
        <v>3.56</v>
      </c>
      <c r="G35" s="119">
        <v>40809</v>
      </c>
      <c r="H35" s="114"/>
    </row>
    <row r="36" spans="1:8" x14ac:dyDescent="0.25">
      <c r="A36" s="116" t="s">
        <v>97</v>
      </c>
      <c r="B36" s="116" t="s">
        <v>81</v>
      </c>
      <c r="C36" s="120" t="s">
        <v>111</v>
      </c>
      <c r="D36" s="118">
        <v>24</v>
      </c>
      <c r="E36" s="118">
        <v>24</v>
      </c>
      <c r="F36" s="119">
        <v>0.91</v>
      </c>
      <c r="G36" s="119">
        <v>15129</v>
      </c>
      <c r="H36" s="114" t="s">
        <v>98</v>
      </c>
    </row>
    <row r="37" spans="1:8" x14ac:dyDescent="0.25">
      <c r="A37" s="116" t="s">
        <v>97</v>
      </c>
      <c r="B37" s="116" t="s">
        <v>83</v>
      </c>
      <c r="C37" s="120" t="s">
        <v>111</v>
      </c>
      <c r="D37" s="118">
        <v>48</v>
      </c>
      <c r="E37" s="118">
        <v>59</v>
      </c>
      <c r="F37" s="119">
        <v>1.47</v>
      </c>
      <c r="G37" s="119">
        <v>15129</v>
      </c>
      <c r="H37" s="114" t="s">
        <v>98</v>
      </c>
    </row>
    <row r="38" spans="1:8" x14ac:dyDescent="0.25">
      <c r="A38" s="116" t="s">
        <v>30</v>
      </c>
      <c r="B38" s="116" t="s">
        <v>84</v>
      </c>
      <c r="C38" s="117" t="s">
        <v>110</v>
      </c>
      <c r="D38" s="118">
        <v>100</v>
      </c>
      <c r="E38" s="118">
        <v>0</v>
      </c>
      <c r="F38" s="119">
        <v>6.1</v>
      </c>
      <c r="G38" s="119">
        <v>86625</v>
      </c>
      <c r="H38" s="114"/>
    </row>
    <row r="39" spans="1:8" x14ac:dyDescent="0.25">
      <c r="A39" s="116" t="s">
        <v>30</v>
      </c>
      <c r="B39" s="116" t="s">
        <v>85</v>
      </c>
      <c r="C39" s="117" t="s">
        <v>110</v>
      </c>
      <c r="D39" s="118">
        <v>100</v>
      </c>
      <c r="E39" s="118">
        <v>0</v>
      </c>
      <c r="F39" s="119">
        <v>6.1</v>
      </c>
      <c r="G39" s="119">
        <v>86625</v>
      </c>
      <c r="H39" s="114"/>
    </row>
    <row r="40" spans="1:8" x14ac:dyDescent="0.25">
      <c r="A40" s="116" t="s">
        <v>30</v>
      </c>
      <c r="B40" s="116" t="s">
        <v>86</v>
      </c>
      <c r="C40" s="117" t="s">
        <v>110</v>
      </c>
      <c r="D40" s="118">
        <v>100</v>
      </c>
      <c r="E40" s="118">
        <v>0</v>
      </c>
      <c r="F40" s="119">
        <v>6.1</v>
      </c>
      <c r="G40" s="119">
        <v>86625</v>
      </c>
      <c r="H40" s="114"/>
    </row>
    <row r="41" spans="1:8" x14ac:dyDescent="0.25">
      <c r="A41" s="116" t="s">
        <v>30</v>
      </c>
      <c r="B41" s="116" t="s">
        <v>87</v>
      </c>
      <c r="C41" s="117" t="s">
        <v>110</v>
      </c>
      <c r="D41" s="118">
        <v>100</v>
      </c>
      <c r="E41" s="118">
        <v>0</v>
      </c>
      <c r="F41" s="119">
        <v>6.1</v>
      </c>
      <c r="G41" s="119">
        <v>86625</v>
      </c>
      <c r="H41" s="114"/>
    </row>
    <row r="42" spans="1:8" x14ac:dyDescent="0.25">
      <c r="A42" s="116" t="s">
        <v>31</v>
      </c>
      <c r="B42" s="116" t="s">
        <v>84</v>
      </c>
      <c r="C42" s="117" t="s">
        <v>110</v>
      </c>
      <c r="D42" s="118">
        <v>100</v>
      </c>
      <c r="E42" s="118">
        <v>0</v>
      </c>
      <c r="F42" s="119">
        <v>3.5</v>
      </c>
      <c r="G42" s="119">
        <v>39158</v>
      </c>
      <c r="H42" s="114"/>
    </row>
    <row r="43" spans="1:8" x14ac:dyDescent="0.25">
      <c r="A43" s="116" t="s">
        <v>31</v>
      </c>
      <c r="B43" s="116" t="s">
        <v>85</v>
      </c>
      <c r="C43" s="117" t="s">
        <v>110</v>
      </c>
      <c r="D43" s="118">
        <v>100</v>
      </c>
      <c r="E43" s="118">
        <v>0</v>
      </c>
      <c r="F43" s="119">
        <v>3.5</v>
      </c>
      <c r="G43" s="119">
        <v>39158</v>
      </c>
      <c r="H43" s="114"/>
    </row>
    <row r="44" spans="1:8" x14ac:dyDescent="0.25">
      <c r="A44" s="116" t="s">
        <v>31</v>
      </c>
      <c r="B44" s="116" t="s">
        <v>86</v>
      </c>
      <c r="C44" s="117" t="s">
        <v>110</v>
      </c>
      <c r="D44" s="118">
        <v>100</v>
      </c>
      <c r="E44" s="118">
        <v>0</v>
      </c>
      <c r="F44" s="119">
        <v>3.5</v>
      </c>
      <c r="G44" s="119">
        <v>39158</v>
      </c>
      <c r="H44" s="114"/>
    </row>
    <row r="45" spans="1:8" x14ac:dyDescent="0.25">
      <c r="A45" s="116" t="s">
        <v>31</v>
      </c>
      <c r="B45" s="116" t="s">
        <v>87</v>
      </c>
      <c r="C45" s="117" t="s">
        <v>110</v>
      </c>
      <c r="D45" s="118">
        <v>100</v>
      </c>
      <c r="E45" s="118">
        <v>0</v>
      </c>
      <c r="F45" s="119">
        <v>3.5</v>
      </c>
      <c r="G45" s="119">
        <v>39158</v>
      </c>
      <c r="H45" s="114"/>
    </row>
    <row r="46" spans="1:8" x14ac:dyDescent="0.25">
      <c r="A46" s="116" t="s">
        <v>68</v>
      </c>
      <c r="B46" s="116" t="s">
        <v>84</v>
      </c>
      <c r="C46" s="117" t="s">
        <v>110</v>
      </c>
      <c r="D46" s="118">
        <v>100</v>
      </c>
      <c r="E46" s="118">
        <v>0</v>
      </c>
      <c r="F46" s="119">
        <v>2.2999999999999998</v>
      </c>
      <c r="G46" s="119">
        <v>29760</v>
      </c>
      <c r="H46" s="114"/>
    </row>
    <row r="47" spans="1:8" x14ac:dyDescent="0.25">
      <c r="A47" s="116" t="s">
        <v>68</v>
      </c>
      <c r="B47" s="116" t="s">
        <v>85</v>
      </c>
      <c r="C47" s="117" t="s">
        <v>110</v>
      </c>
      <c r="D47" s="118">
        <v>100</v>
      </c>
      <c r="E47" s="118">
        <v>0</v>
      </c>
      <c r="F47" s="119">
        <v>2.2999999999999998</v>
      </c>
      <c r="G47" s="119">
        <v>29760</v>
      </c>
      <c r="H47" s="114"/>
    </row>
    <row r="48" spans="1:8" x14ac:dyDescent="0.25">
      <c r="A48" s="116" t="s">
        <v>68</v>
      </c>
      <c r="B48" s="116" t="s">
        <v>86</v>
      </c>
      <c r="C48" s="117" t="s">
        <v>110</v>
      </c>
      <c r="D48" s="118">
        <v>100</v>
      </c>
      <c r="E48" s="118">
        <v>0</v>
      </c>
      <c r="F48" s="119">
        <v>2.2999999999999998</v>
      </c>
      <c r="G48" s="119">
        <v>29760</v>
      </c>
      <c r="H48" s="114"/>
    </row>
    <row r="49" spans="1:8" x14ac:dyDescent="0.25">
      <c r="A49" s="116" t="s">
        <v>68</v>
      </c>
      <c r="B49" s="116" t="s">
        <v>87</v>
      </c>
      <c r="C49" s="117" t="s">
        <v>110</v>
      </c>
      <c r="D49" s="118">
        <v>100</v>
      </c>
      <c r="E49" s="118">
        <v>0</v>
      </c>
      <c r="F49" s="119">
        <v>2.2999999999999998</v>
      </c>
      <c r="G49" s="119">
        <v>29760</v>
      </c>
      <c r="H49" s="114"/>
    </row>
    <row r="50" spans="1:8" x14ac:dyDescent="0.25">
      <c r="A50" s="116" t="s">
        <v>68</v>
      </c>
      <c r="B50" s="116" t="s">
        <v>77</v>
      </c>
      <c r="C50" s="120" t="s">
        <v>111</v>
      </c>
      <c r="D50" s="118">
        <v>100</v>
      </c>
      <c r="E50" s="118">
        <v>1861</v>
      </c>
      <c r="F50" s="119">
        <v>0.64</v>
      </c>
      <c r="G50" s="119">
        <v>81806</v>
      </c>
      <c r="H50" s="114" t="s">
        <v>99</v>
      </c>
    </row>
    <row r="51" spans="1:8" x14ac:dyDescent="0.25">
      <c r="A51" s="116" t="s">
        <v>68</v>
      </c>
      <c r="B51" s="116" t="s">
        <v>78</v>
      </c>
      <c r="C51" s="120" t="s">
        <v>111</v>
      </c>
      <c r="D51" s="118">
        <v>100</v>
      </c>
      <c r="E51" s="118">
        <v>825</v>
      </c>
      <c r="F51" s="119">
        <v>0.57999999999999996</v>
      </c>
      <c r="G51" s="119">
        <v>35675</v>
      </c>
      <c r="H51" s="114" t="s">
        <v>99</v>
      </c>
    </row>
    <row r="52" spans="1:8" x14ac:dyDescent="0.25">
      <c r="A52" s="116" t="s">
        <v>68</v>
      </c>
      <c r="B52" s="116" t="s">
        <v>79</v>
      </c>
      <c r="C52" s="120" t="s">
        <v>111</v>
      </c>
      <c r="D52" s="118">
        <v>200</v>
      </c>
      <c r="E52" s="118">
        <v>2374</v>
      </c>
      <c r="F52" s="119">
        <v>0.75</v>
      </c>
      <c r="G52" s="119">
        <v>46131</v>
      </c>
      <c r="H52" s="114" t="s">
        <v>99</v>
      </c>
    </row>
    <row r="53" spans="1:8" x14ac:dyDescent="0.25">
      <c r="A53" s="116" t="s">
        <v>68</v>
      </c>
      <c r="B53" s="116" t="s">
        <v>80</v>
      </c>
      <c r="C53" s="120" t="s">
        <v>111</v>
      </c>
      <c r="D53" s="118">
        <v>100</v>
      </c>
      <c r="E53" s="118">
        <v>1114</v>
      </c>
      <c r="F53" s="119">
        <v>0.65</v>
      </c>
      <c r="G53" s="119">
        <v>36420</v>
      </c>
      <c r="H53" s="114" t="s">
        <v>99</v>
      </c>
    </row>
    <row r="54" spans="1:8" x14ac:dyDescent="0.25">
      <c r="A54" s="116" t="s">
        <v>68</v>
      </c>
      <c r="B54" s="116" t="s">
        <v>81</v>
      </c>
      <c r="C54" s="120" t="s">
        <v>111</v>
      </c>
      <c r="D54" s="118">
        <v>200</v>
      </c>
      <c r="E54" s="118">
        <v>2665</v>
      </c>
      <c r="F54" s="119">
        <v>0.81</v>
      </c>
      <c r="G54" s="119">
        <v>45386</v>
      </c>
      <c r="H54" s="114" t="s">
        <v>99</v>
      </c>
    </row>
    <row r="55" spans="1:8" x14ac:dyDescent="0.25">
      <c r="A55" s="116" t="s">
        <v>68</v>
      </c>
      <c r="B55" s="116" t="s">
        <v>82</v>
      </c>
      <c r="C55" s="120" t="s">
        <v>111</v>
      </c>
      <c r="D55" s="118">
        <v>100</v>
      </c>
      <c r="E55" s="118">
        <v>1576</v>
      </c>
      <c r="F55" s="119">
        <v>0.74</v>
      </c>
      <c r="G55" s="119">
        <v>36468</v>
      </c>
      <c r="H55" s="114" t="s">
        <v>99</v>
      </c>
    </row>
    <row r="56" spans="1:8" x14ac:dyDescent="0.25">
      <c r="A56" s="116" t="s">
        <v>68</v>
      </c>
      <c r="B56" s="116" t="s">
        <v>83</v>
      </c>
      <c r="C56" s="120" t="s">
        <v>111</v>
      </c>
      <c r="D56" s="118">
        <v>300</v>
      </c>
      <c r="E56" s="118">
        <v>3051</v>
      </c>
      <c r="F56" s="119">
        <v>0.92</v>
      </c>
      <c r="G56" s="119">
        <v>45338</v>
      </c>
      <c r="H56" s="114" t="s">
        <v>99</v>
      </c>
    </row>
    <row r="57" spans="1:8" x14ac:dyDescent="0.25">
      <c r="A57" s="116" t="s">
        <v>32</v>
      </c>
      <c r="B57" s="116" t="s">
        <v>84</v>
      </c>
      <c r="C57" s="117" t="s">
        <v>110</v>
      </c>
      <c r="D57" s="118">
        <v>100</v>
      </c>
      <c r="E57" s="118">
        <v>0</v>
      </c>
      <c r="F57" s="119">
        <v>3.7</v>
      </c>
      <c r="G57" s="119">
        <v>45188</v>
      </c>
      <c r="H57" s="114"/>
    </row>
    <row r="58" spans="1:8" x14ac:dyDescent="0.25">
      <c r="A58" s="116" t="s">
        <v>32</v>
      </c>
      <c r="B58" s="116" t="s">
        <v>85</v>
      </c>
      <c r="C58" s="117" t="s">
        <v>110</v>
      </c>
      <c r="D58" s="118">
        <v>100</v>
      </c>
      <c r="E58" s="118">
        <v>0</v>
      </c>
      <c r="F58" s="119">
        <v>3.7</v>
      </c>
      <c r="G58" s="119">
        <v>45188</v>
      </c>
      <c r="H58" s="114"/>
    </row>
    <row r="59" spans="1:8" x14ac:dyDescent="0.25">
      <c r="A59" s="116" t="s">
        <v>32</v>
      </c>
      <c r="B59" s="116" t="s">
        <v>86</v>
      </c>
      <c r="C59" s="117" t="s">
        <v>110</v>
      </c>
      <c r="D59" s="118">
        <v>100</v>
      </c>
      <c r="E59" s="118">
        <v>0</v>
      </c>
      <c r="F59" s="119">
        <v>3.7</v>
      </c>
      <c r="G59" s="119">
        <v>45188</v>
      </c>
      <c r="H59" s="114"/>
    </row>
    <row r="60" spans="1:8" x14ac:dyDescent="0.25">
      <c r="A60" s="116" t="s">
        <v>32</v>
      </c>
      <c r="B60" s="116" t="s">
        <v>87</v>
      </c>
      <c r="C60" s="117" t="s">
        <v>110</v>
      </c>
      <c r="D60" s="118">
        <v>100</v>
      </c>
      <c r="E60" s="118">
        <v>0</v>
      </c>
      <c r="F60" s="119">
        <v>3.7</v>
      </c>
      <c r="G60" s="119">
        <v>45188</v>
      </c>
      <c r="H60" s="114"/>
    </row>
    <row r="61" spans="1:8" x14ac:dyDescent="0.25">
      <c r="A61" s="116" t="s">
        <v>100</v>
      </c>
      <c r="B61" s="116" t="s">
        <v>81</v>
      </c>
      <c r="C61" s="120" t="s">
        <v>111</v>
      </c>
      <c r="D61" s="118">
        <v>48</v>
      </c>
      <c r="E61" s="118">
        <v>48</v>
      </c>
      <c r="F61" s="119">
        <v>5.86</v>
      </c>
      <c r="G61" s="119">
        <v>251640</v>
      </c>
      <c r="H61" s="114" t="s">
        <v>101</v>
      </c>
    </row>
    <row r="62" spans="1:8" x14ac:dyDescent="0.25">
      <c r="A62" s="116" t="s">
        <v>100</v>
      </c>
      <c r="B62" s="116" t="s">
        <v>83</v>
      </c>
      <c r="C62" s="120" t="s">
        <v>111</v>
      </c>
      <c r="D62" s="118">
        <v>48</v>
      </c>
      <c r="E62" s="118">
        <v>450</v>
      </c>
      <c r="F62" s="119">
        <v>16.600000000000001</v>
      </c>
      <c r="G62" s="119">
        <v>252510</v>
      </c>
      <c r="H62" s="114" t="s">
        <v>101</v>
      </c>
    </row>
    <row r="63" spans="1:8" x14ac:dyDescent="0.25">
      <c r="A63" s="116" t="s">
        <v>74</v>
      </c>
      <c r="B63" s="116" t="s">
        <v>84</v>
      </c>
      <c r="C63" s="117" t="s">
        <v>110</v>
      </c>
      <c r="D63" s="118">
        <v>100</v>
      </c>
      <c r="E63" s="118">
        <v>0</v>
      </c>
      <c r="F63" s="119">
        <v>3.7</v>
      </c>
      <c r="G63" s="119">
        <v>36932</v>
      </c>
      <c r="H63" s="114"/>
    </row>
    <row r="64" spans="1:8" x14ac:dyDescent="0.25">
      <c r="A64" s="116" t="s">
        <v>74</v>
      </c>
      <c r="B64" s="116" t="s">
        <v>85</v>
      </c>
      <c r="C64" s="117" t="s">
        <v>110</v>
      </c>
      <c r="D64" s="118">
        <v>100</v>
      </c>
      <c r="E64" s="118">
        <v>0</v>
      </c>
      <c r="F64" s="119">
        <v>3.7</v>
      </c>
      <c r="G64" s="119">
        <v>36932</v>
      </c>
      <c r="H64" s="114"/>
    </row>
    <row r="65" spans="1:8" x14ac:dyDescent="0.25">
      <c r="A65" s="116" t="s">
        <v>74</v>
      </c>
      <c r="B65" s="116" t="s">
        <v>86</v>
      </c>
      <c r="C65" s="117" t="s">
        <v>110</v>
      </c>
      <c r="D65" s="118">
        <v>100</v>
      </c>
      <c r="E65" s="118">
        <v>0</v>
      </c>
      <c r="F65" s="119">
        <v>3.7</v>
      </c>
      <c r="G65" s="119">
        <v>36932</v>
      </c>
      <c r="H65" s="114"/>
    </row>
    <row r="66" spans="1:8" x14ac:dyDescent="0.25">
      <c r="A66" s="116" t="s">
        <v>74</v>
      </c>
      <c r="B66" s="116" t="s">
        <v>87</v>
      </c>
      <c r="C66" s="117" t="s">
        <v>110</v>
      </c>
      <c r="D66" s="118">
        <v>100</v>
      </c>
      <c r="E66" s="118">
        <v>0</v>
      </c>
      <c r="F66" s="119">
        <v>3.7</v>
      </c>
      <c r="G66" s="119">
        <v>36932</v>
      </c>
      <c r="H66" s="114"/>
    </row>
    <row r="67" spans="1:8" x14ac:dyDescent="0.25">
      <c r="A67" s="116" t="s">
        <v>33</v>
      </c>
      <c r="B67" s="116" t="s">
        <v>84</v>
      </c>
      <c r="C67" s="117" t="s">
        <v>110</v>
      </c>
      <c r="D67" s="118">
        <v>100</v>
      </c>
      <c r="E67" s="118">
        <v>0</v>
      </c>
      <c r="F67" s="119">
        <v>3.3</v>
      </c>
      <c r="G67" s="119">
        <v>19060</v>
      </c>
      <c r="H67" s="114"/>
    </row>
    <row r="68" spans="1:8" x14ac:dyDescent="0.25">
      <c r="A68" s="116" t="s">
        <v>33</v>
      </c>
      <c r="B68" s="116" t="s">
        <v>85</v>
      </c>
      <c r="C68" s="117" t="s">
        <v>110</v>
      </c>
      <c r="D68" s="118">
        <v>100</v>
      </c>
      <c r="E68" s="118">
        <v>0</v>
      </c>
      <c r="F68" s="119">
        <v>3.3</v>
      </c>
      <c r="G68" s="119">
        <v>19060</v>
      </c>
      <c r="H68" s="114"/>
    </row>
    <row r="69" spans="1:8" x14ac:dyDescent="0.25">
      <c r="A69" s="116" t="s">
        <v>33</v>
      </c>
      <c r="B69" s="116" t="s">
        <v>86</v>
      </c>
      <c r="C69" s="117" t="s">
        <v>110</v>
      </c>
      <c r="D69" s="118">
        <v>100</v>
      </c>
      <c r="E69" s="118">
        <v>0</v>
      </c>
      <c r="F69" s="119">
        <v>3.3</v>
      </c>
      <c r="G69" s="119">
        <v>19060</v>
      </c>
      <c r="H69" s="114"/>
    </row>
    <row r="70" spans="1:8" x14ac:dyDescent="0.25">
      <c r="A70" s="116" t="s">
        <v>33</v>
      </c>
      <c r="B70" s="116" t="s">
        <v>87</v>
      </c>
      <c r="C70" s="117" t="s">
        <v>110</v>
      </c>
      <c r="D70" s="118">
        <v>100</v>
      </c>
      <c r="E70" s="118">
        <v>0</v>
      </c>
      <c r="F70" s="119">
        <v>3.3</v>
      </c>
      <c r="G70" s="119">
        <v>19060</v>
      </c>
      <c r="H70" s="114"/>
    </row>
    <row r="71" spans="1:8" x14ac:dyDescent="0.25">
      <c r="A71" s="116" t="s">
        <v>34</v>
      </c>
      <c r="B71" s="116" t="s">
        <v>84</v>
      </c>
      <c r="C71" s="117" t="s">
        <v>110</v>
      </c>
      <c r="D71" s="118">
        <v>100</v>
      </c>
      <c r="E71" s="118">
        <v>0</v>
      </c>
      <c r="F71" s="119">
        <v>2.2000000000000002</v>
      </c>
      <c r="G71" s="119">
        <v>32597</v>
      </c>
      <c r="H71" s="114"/>
    </row>
    <row r="72" spans="1:8" x14ac:dyDescent="0.25">
      <c r="A72" s="116" t="s">
        <v>34</v>
      </c>
      <c r="B72" s="116" t="s">
        <v>85</v>
      </c>
      <c r="C72" s="117" t="s">
        <v>110</v>
      </c>
      <c r="D72" s="118">
        <v>100</v>
      </c>
      <c r="E72" s="118">
        <v>0</v>
      </c>
      <c r="F72" s="119">
        <v>2.2000000000000002</v>
      </c>
      <c r="G72" s="119">
        <v>32597</v>
      </c>
      <c r="H72" s="114"/>
    </row>
    <row r="73" spans="1:8" x14ac:dyDescent="0.25">
      <c r="A73" s="116" t="s">
        <v>34</v>
      </c>
      <c r="B73" s="116" t="s">
        <v>86</v>
      </c>
      <c r="C73" s="117" t="s">
        <v>110</v>
      </c>
      <c r="D73" s="118">
        <v>100</v>
      </c>
      <c r="E73" s="118">
        <v>0</v>
      </c>
      <c r="F73" s="119">
        <v>2.2000000000000002</v>
      </c>
      <c r="G73" s="119">
        <v>32597</v>
      </c>
      <c r="H73" s="114"/>
    </row>
    <row r="74" spans="1:8" x14ac:dyDescent="0.25">
      <c r="A74" s="116" t="s">
        <v>34</v>
      </c>
      <c r="B74" s="116" t="s">
        <v>87</v>
      </c>
      <c r="C74" s="117" t="s">
        <v>110</v>
      </c>
      <c r="D74" s="118">
        <v>100</v>
      </c>
      <c r="E74" s="118">
        <v>0</v>
      </c>
      <c r="F74" s="119">
        <v>2.2000000000000002</v>
      </c>
      <c r="G74" s="119">
        <v>32597</v>
      </c>
      <c r="H74" s="114"/>
    </row>
    <row r="75" spans="1:8" x14ac:dyDescent="0.25">
      <c r="A75" s="116" t="s">
        <v>35</v>
      </c>
      <c r="B75" s="116" t="s">
        <v>84</v>
      </c>
      <c r="C75" s="117" t="s">
        <v>110</v>
      </c>
      <c r="D75" s="118">
        <v>100</v>
      </c>
      <c r="E75" s="118">
        <v>0</v>
      </c>
      <c r="F75" s="119">
        <v>4.4000000000000004</v>
      </c>
      <c r="G75" s="119">
        <v>73798</v>
      </c>
      <c r="H75" s="114"/>
    </row>
    <row r="76" spans="1:8" x14ac:dyDescent="0.25">
      <c r="A76" s="116" t="s">
        <v>35</v>
      </c>
      <c r="B76" s="116" t="s">
        <v>85</v>
      </c>
      <c r="C76" s="117" t="s">
        <v>110</v>
      </c>
      <c r="D76" s="118">
        <v>100</v>
      </c>
      <c r="E76" s="118">
        <v>0</v>
      </c>
      <c r="F76" s="119">
        <v>4.4000000000000004</v>
      </c>
      <c r="G76" s="119">
        <v>73798</v>
      </c>
      <c r="H76" s="114"/>
    </row>
    <row r="77" spans="1:8" x14ac:dyDescent="0.25">
      <c r="A77" s="116" t="s">
        <v>35</v>
      </c>
      <c r="B77" s="116" t="s">
        <v>86</v>
      </c>
      <c r="C77" s="117" t="s">
        <v>110</v>
      </c>
      <c r="D77" s="118">
        <v>100</v>
      </c>
      <c r="E77" s="118">
        <v>0</v>
      </c>
      <c r="F77" s="119">
        <v>4.4000000000000004</v>
      </c>
      <c r="G77" s="119">
        <v>73798</v>
      </c>
      <c r="H77" s="114"/>
    </row>
    <row r="78" spans="1:8" x14ac:dyDescent="0.25">
      <c r="A78" s="116" t="s">
        <v>35</v>
      </c>
      <c r="B78" s="116" t="s">
        <v>87</v>
      </c>
      <c r="C78" s="117" t="s">
        <v>110</v>
      </c>
      <c r="D78" s="118">
        <v>100</v>
      </c>
      <c r="E78" s="118">
        <v>0</v>
      </c>
      <c r="F78" s="119">
        <v>4.4000000000000004</v>
      </c>
      <c r="G78" s="119">
        <v>73798</v>
      </c>
      <c r="H78" s="114"/>
    </row>
    <row r="79" spans="1:8" x14ac:dyDescent="0.25">
      <c r="A79" s="116" t="s">
        <v>36</v>
      </c>
      <c r="B79" s="116" t="s">
        <v>84</v>
      </c>
      <c r="C79" s="117" t="s">
        <v>110</v>
      </c>
      <c r="D79" s="118">
        <v>100</v>
      </c>
      <c r="E79" s="118">
        <v>0</v>
      </c>
      <c r="F79" s="119">
        <v>2.2000000000000002</v>
      </c>
      <c r="G79" s="119">
        <v>25760</v>
      </c>
      <c r="H79" s="114"/>
    </row>
    <row r="80" spans="1:8" x14ac:dyDescent="0.25">
      <c r="A80" s="116" t="s">
        <v>36</v>
      </c>
      <c r="B80" s="116" t="s">
        <v>85</v>
      </c>
      <c r="C80" s="117" t="s">
        <v>110</v>
      </c>
      <c r="D80" s="118">
        <v>100</v>
      </c>
      <c r="E80" s="118">
        <v>0</v>
      </c>
      <c r="F80" s="119">
        <v>2.2000000000000002</v>
      </c>
      <c r="G80" s="119">
        <v>25760</v>
      </c>
      <c r="H80" s="114"/>
    </row>
    <row r="81" spans="1:8" x14ac:dyDescent="0.25">
      <c r="A81" s="116" t="s">
        <v>36</v>
      </c>
      <c r="B81" s="116" t="s">
        <v>86</v>
      </c>
      <c r="C81" s="117" t="s">
        <v>110</v>
      </c>
      <c r="D81" s="118">
        <v>100</v>
      </c>
      <c r="E81" s="118">
        <v>0</v>
      </c>
      <c r="F81" s="119">
        <v>2.2000000000000002</v>
      </c>
      <c r="G81" s="119">
        <v>25760</v>
      </c>
      <c r="H81" s="114"/>
    </row>
    <row r="82" spans="1:8" x14ac:dyDescent="0.25">
      <c r="A82" s="116" t="s">
        <v>36</v>
      </c>
      <c r="B82" s="116" t="s">
        <v>87</v>
      </c>
      <c r="C82" s="117" t="s">
        <v>110</v>
      </c>
      <c r="D82" s="118">
        <v>100</v>
      </c>
      <c r="E82" s="118">
        <v>0</v>
      </c>
      <c r="F82" s="119">
        <v>2.2000000000000002</v>
      </c>
      <c r="G82" s="119">
        <v>25760</v>
      </c>
      <c r="H82" s="114"/>
    </row>
    <row r="83" spans="1:8" x14ac:dyDescent="0.25">
      <c r="A83" s="116" t="s">
        <v>37</v>
      </c>
      <c r="B83" s="116" t="s">
        <v>81</v>
      </c>
      <c r="C83" s="120" t="s">
        <v>111</v>
      </c>
      <c r="D83" s="118">
        <v>24</v>
      </c>
      <c r="E83" s="118">
        <v>24</v>
      </c>
      <c r="F83" s="119">
        <v>0.34</v>
      </c>
      <c r="G83" s="119">
        <v>132955</v>
      </c>
      <c r="H83" s="114" t="s">
        <v>102</v>
      </c>
    </row>
    <row r="84" spans="1:8" x14ac:dyDescent="0.25">
      <c r="A84" s="116" t="s">
        <v>37</v>
      </c>
      <c r="B84" s="116" t="s">
        <v>83</v>
      </c>
      <c r="C84" s="120" t="s">
        <v>111</v>
      </c>
      <c r="D84" s="118">
        <v>48</v>
      </c>
      <c r="E84" s="118">
        <v>48</v>
      </c>
      <c r="F84" s="119">
        <v>0.81</v>
      </c>
      <c r="G84" s="119">
        <v>138277</v>
      </c>
      <c r="H84" s="114" t="s">
        <v>102</v>
      </c>
    </row>
    <row r="85" spans="1:8" x14ac:dyDescent="0.25">
      <c r="A85" s="116" t="s">
        <v>103</v>
      </c>
      <c r="B85" s="116" t="s">
        <v>79</v>
      </c>
      <c r="C85" s="120" t="s">
        <v>111</v>
      </c>
      <c r="D85" s="118">
        <v>24</v>
      </c>
      <c r="E85" s="118">
        <v>24</v>
      </c>
      <c r="F85" s="119">
        <v>0.8</v>
      </c>
      <c r="G85" s="119">
        <v>44302</v>
      </c>
      <c r="H85" s="114" t="s">
        <v>104</v>
      </c>
    </row>
    <row r="86" spans="1:8" x14ac:dyDescent="0.25">
      <c r="A86" s="116" t="s">
        <v>103</v>
      </c>
      <c r="B86" s="116" t="s">
        <v>81</v>
      </c>
      <c r="C86" s="120" t="s">
        <v>111</v>
      </c>
      <c r="D86" s="118">
        <v>48</v>
      </c>
      <c r="E86" s="118">
        <v>69</v>
      </c>
      <c r="F86" s="119">
        <v>1.29</v>
      </c>
      <c r="G86" s="119">
        <v>44302</v>
      </c>
      <c r="H86" s="114" t="s">
        <v>104</v>
      </c>
    </row>
    <row r="87" spans="1:8" x14ac:dyDescent="0.25">
      <c r="A87" s="116" t="s">
        <v>103</v>
      </c>
      <c r="B87" s="116" t="s">
        <v>83</v>
      </c>
      <c r="C87" s="120" t="s">
        <v>111</v>
      </c>
      <c r="D87" s="118">
        <v>48</v>
      </c>
      <c r="E87" s="118">
        <v>125</v>
      </c>
      <c r="F87" s="119">
        <v>1.63</v>
      </c>
      <c r="G87" s="119">
        <v>44302</v>
      </c>
      <c r="H87" s="114" t="s">
        <v>104</v>
      </c>
    </row>
    <row r="88" spans="1:8" x14ac:dyDescent="0.25">
      <c r="A88" s="116" t="s">
        <v>75</v>
      </c>
      <c r="B88" s="116" t="s">
        <v>78</v>
      </c>
      <c r="C88" s="120" t="s">
        <v>111</v>
      </c>
      <c r="D88" s="118">
        <v>48</v>
      </c>
      <c r="E88" s="118">
        <v>53</v>
      </c>
      <c r="F88" s="119">
        <v>1.78</v>
      </c>
      <c r="G88" s="119">
        <v>2829</v>
      </c>
      <c r="H88" s="114" t="s">
        <v>105</v>
      </c>
    </row>
    <row r="89" spans="1:8" x14ac:dyDescent="0.25">
      <c r="A89" s="116" t="s">
        <v>75</v>
      </c>
      <c r="B89" s="116" t="s">
        <v>80</v>
      </c>
      <c r="C89" s="120" t="s">
        <v>111</v>
      </c>
      <c r="D89" s="118">
        <v>48</v>
      </c>
      <c r="E89" s="118">
        <v>80</v>
      </c>
      <c r="F89" s="119">
        <v>2.21</v>
      </c>
      <c r="G89" s="119">
        <v>3057</v>
      </c>
      <c r="H89" s="114" t="s">
        <v>105</v>
      </c>
    </row>
    <row r="90" spans="1:8" x14ac:dyDescent="0.25">
      <c r="A90" s="116" t="s">
        <v>75</v>
      </c>
      <c r="B90" s="116" t="s">
        <v>82</v>
      </c>
      <c r="C90" s="120" t="s">
        <v>111</v>
      </c>
      <c r="D90" s="118">
        <v>48</v>
      </c>
      <c r="E90" s="118">
        <v>145</v>
      </c>
      <c r="F90" s="119">
        <v>2.65</v>
      </c>
      <c r="G90" s="119">
        <v>3236</v>
      </c>
      <c r="H90" s="114" t="s">
        <v>105</v>
      </c>
    </row>
    <row r="91" spans="1:8" x14ac:dyDescent="0.25">
      <c r="A91" s="116" t="s">
        <v>75</v>
      </c>
      <c r="B91" s="116" t="s">
        <v>77</v>
      </c>
      <c r="C91" s="117" t="s">
        <v>110</v>
      </c>
      <c r="D91" s="118">
        <v>100</v>
      </c>
      <c r="E91" s="118">
        <v>0</v>
      </c>
      <c r="F91" s="119">
        <v>18.399999999999999</v>
      </c>
      <c r="G91" s="119">
        <v>204730</v>
      </c>
      <c r="H91" s="114"/>
    </row>
    <row r="92" spans="1:8" x14ac:dyDescent="0.25">
      <c r="A92" s="116" t="s">
        <v>75</v>
      </c>
      <c r="B92" s="116" t="s">
        <v>79</v>
      </c>
      <c r="C92" s="117" t="s">
        <v>110</v>
      </c>
      <c r="D92" s="118">
        <v>100</v>
      </c>
      <c r="E92" s="118">
        <v>0</v>
      </c>
      <c r="F92" s="119">
        <v>18.399999999999999</v>
      </c>
      <c r="G92" s="119">
        <v>204730</v>
      </c>
      <c r="H92" s="114"/>
    </row>
    <row r="93" spans="1:8" x14ac:dyDescent="0.25">
      <c r="A93" s="116" t="s">
        <v>75</v>
      </c>
      <c r="B93" s="116" t="s">
        <v>81</v>
      </c>
      <c r="C93" s="117" t="s">
        <v>110</v>
      </c>
      <c r="D93" s="118">
        <v>100</v>
      </c>
      <c r="E93" s="118">
        <v>0</v>
      </c>
      <c r="F93" s="119">
        <v>18.399999999999999</v>
      </c>
      <c r="G93" s="119">
        <v>204730</v>
      </c>
      <c r="H93" s="114"/>
    </row>
    <row r="94" spans="1:8" x14ac:dyDescent="0.25">
      <c r="A94" s="116" t="s">
        <v>75</v>
      </c>
      <c r="B94" s="116" t="s">
        <v>83</v>
      </c>
      <c r="C94" s="117" t="s">
        <v>110</v>
      </c>
      <c r="D94" s="118">
        <v>100</v>
      </c>
      <c r="E94" s="118">
        <v>0</v>
      </c>
      <c r="F94" s="119">
        <v>18.399999999999999</v>
      </c>
      <c r="G94" s="119">
        <v>204730</v>
      </c>
      <c r="H94" s="114"/>
    </row>
    <row r="95" spans="1:8" x14ac:dyDescent="0.25">
      <c r="A95" s="116" t="s">
        <v>75</v>
      </c>
      <c r="B95" s="116" t="s">
        <v>77</v>
      </c>
      <c r="C95" s="120" t="s">
        <v>111</v>
      </c>
      <c r="D95" s="118">
        <v>100</v>
      </c>
      <c r="E95" s="118">
        <v>1283</v>
      </c>
      <c r="F95" s="119">
        <v>4.2</v>
      </c>
      <c r="G95" s="119">
        <v>9696</v>
      </c>
      <c r="H95" s="114" t="s">
        <v>106</v>
      </c>
    </row>
    <row r="96" spans="1:8" x14ac:dyDescent="0.25">
      <c r="A96" s="116" t="s">
        <v>75</v>
      </c>
      <c r="B96" s="116" t="s">
        <v>79</v>
      </c>
      <c r="C96" s="120" t="s">
        <v>111</v>
      </c>
      <c r="D96" s="118">
        <v>100</v>
      </c>
      <c r="E96" s="118">
        <v>1359</v>
      </c>
      <c r="F96" s="119">
        <v>4.32</v>
      </c>
      <c r="G96" s="119">
        <v>6866</v>
      </c>
      <c r="H96" s="114" t="s">
        <v>106</v>
      </c>
    </row>
    <row r="97" spans="1:8" x14ac:dyDescent="0.25">
      <c r="A97" s="116" t="s">
        <v>75</v>
      </c>
      <c r="B97" s="116" t="s">
        <v>81</v>
      </c>
      <c r="C97" s="120" t="s">
        <v>111</v>
      </c>
      <c r="D97" s="118">
        <v>100</v>
      </c>
      <c r="E97" s="118">
        <v>1625</v>
      </c>
      <c r="F97" s="119">
        <v>4.8</v>
      </c>
      <c r="G97" s="119">
        <v>6639</v>
      </c>
      <c r="H97" s="114" t="s">
        <v>106</v>
      </c>
    </row>
    <row r="98" spans="1:8" x14ac:dyDescent="0.25">
      <c r="A98" s="116" t="s">
        <v>75</v>
      </c>
      <c r="B98" s="116" t="s">
        <v>83</v>
      </c>
      <c r="C98" s="120" t="s">
        <v>111</v>
      </c>
      <c r="D98" s="118">
        <v>100</v>
      </c>
      <c r="E98" s="118">
        <v>1896</v>
      </c>
      <c r="F98" s="119">
        <v>5.29</v>
      </c>
      <c r="G98" s="119">
        <v>6460</v>
      </c>
      <c r="H98" s="114" t="s">
        <v>106</v>
      </c>
    </row>
    <row r="99" spans="1:8" x14ac:dyDescent="0.25">
      <c r="A99" s="116" t="s">
        <v>38</v>
      </c>
      <c r="B99" s="116" t="s">
        <v>84</v>
      </c>
      <c r="C99" s="117" t="s">
        <v>110</v>
      </c>
      <c r="D99" s="118">
        <v>100</v>
      </c>
      <c r="E99" s="118">
        <v>0</v>
      </c>
      <c r="F99" s="119">
        <v>1.1000000000000001</v>
      </c>
      <c r="G99" s="119">
        <v>12263</v>
      </c>
      <c r="H99" s="114"/>
    </row>
    <row r="100" spans="1:8" x14ac:dyDescent="0.25">
      <c r="A100" s="116" t="s">
        <v>38</v>
      </c>
      <c r="B100" s="116" t="s">
        <v>85</v>
      </c>
      <c r="C100" s="117" t="s">
        <v>110</v>
      </c>
      <c r="D100" s="118">
        <v>100</v>
      </c>
      <c r="E100" s="118">
        <v>0</v>
      </c>
      <c r="F100" s="119">
        <v>1.1000000000000001</v>
      </c>
      <c r="G100" s="119">
        <v>12263</v>
      </c>
      <c r="H100" s="114"/>
    </row>
    <row r="101" spans="1:8" x14ac:dyDescent="0.25">
      <c r="A101" s="116" t="s">
        <v>38</v>
      </c>
      <c r="B101" s="116" t="s">
        <v>86</v>
      </c>
      <c r="C101" s="117" t="s">
        <v>110</v>
      </c>
      <c r="D101" s="118">
        <v>100</v>
      </c>
      <c r="E101" s="118">
        <v>0</v>
      </c>
      <c r="F101" s="119">
        <v>1.1000000000000001</v>
      </c>
      <c r="G101" s="119">
        <v>12263</v>
      </c>
      <c r="H101" s="114"/>
    </row>
    <row r="102" spans="1:8" x14ac:dyDescent="0.25">
      <c r="A102" s="116" t="s">
        <v>38</v>
      </c>
      <c r="B102" s="116" t="s">
        <v>87</v>
      </c>
      <c r="C102" s="117" t="s">
        <v>110</v>
      </c>
      <c r="D102" s="118">
        <v>100</v>
      </c>
      <c r="E102" s="118">
        <v>0</v>
      </c>
      <c r="F102" s="119">
        <v>1.1000000000000001</v>
      </c>
      <c r="G102" s="119">
        <v>12263</v>
      </c>
      <c r="H102" s="114"/>
    </row>
    <row r="103" spans="1:8" x14ac:dyDescent="0.25">
      <c r="A103" s="116" t="s">
        <v>39</v>
      </c>
      <c r="B103" s="116" t="s">
        <v>84</v>
      </c>
      <c r="C103" s="117" t="s">
        <v>110</v>
      </c>
      <c r="D103" s="118">
        <v>100</v>
      </c>
      <c r="E103" s="118">
        <v>0</v>
      </c>
      <c r="F103" s="119">
        <v>5.4</v>
      </c>
      <c r="G103" s="119">
        <v>59906</v>
      </c>
      <c r="H103" s="114"/>
    </row>
    <row r="104" spans="1:8" x14ac:dyDescent="0.25">
      <c r="A104" s="116" t="s">
        <v>39</v>
      </c>
      <c r="B104" s="116" t="s">
        <v>85</v>
      </c>
      <c r="C104" s="117" t="s">
        <v>110</v>
      </c>
      <c r="D104" s="118">
        <v>100</v>
      </c>
      <c r="E104" s="118">
        <v>0</v>
      </c>
      <c r="F104" s="119">
        <v>5.4</v>
      </c>
      <c r="G104" s="119">
        <v>59906</v>
      </c>
      <c r="H104" s="114"/>
    </row>
    <row r="105" spans="1:8" x14ac:dyDescent="0.25">
      <c r="A105" s="116" t="s">
        <v>39</v>
      </c>
      <c r="B105" s="116" t="s">
        <v>86</v>
      </c>
      <c r="C105" s="117" t="s">
        <v>110</v>
      </c>
      <c r="D105" s="118">
        <v>100</v>
      </c>
      <c r="E105" s="118">
        <v>0</v>
      </c>
      <c r="F105" s="119">
        <v>5.4</v>
      </c>
      <c r="G105" s="119">
        <v>59906</v>
      </c>
      <c r="H105" s="114"/>
    </row>
    <row r="106" spans="1:8" x14ac:dyDescent="0.25">
      <c r="A106" s="116" t="s">
        <v>39</v>
      </c>
      <c r="B106" s="116" t="s">
        <v>87</v>
      </c>
      <c r="C106" s="117" t="s">
        <v>110</v>
      </c>
      <c r="D106" s="118">
        <v>100</v>
      </c>
      <c r="E106" s="118">
        <v>0</v>
      </c>
      <c r="F106" s="119">
        <v>5.4</v>
      </c>
      <c r="G106" s="119">
        <v>59906</v>
      </c>
      <c r="H106" s="114"/>
    </row>
    <row r="107" spans="1:8" x14ac:dyDescent="0.25">
      <c r="A107" s="116" t="s">
        <v>107</v>
      </c>
      <c r="B107" s="116" t="s">
        <v>79</v>
      </c>
      <c r="C107" s="120" t="s">
        <v>111</v>
      </c>
      <c r="D107" s="118">
        <v>24</v>
      </c>
      <c r="E107" s="118">
        <v>24</v>
      </c>
      <c r="F107" s="119">
        <v>0.22</v>
      </c>
      <c r="G107" s="119">
        <v>30447</v>
      </c>
      <c r="H107" s="114" t="s">
        <v>108</v>
      </c>
    </row>
    <row r="108" spans="1:8" x14ac:dyDescent="0.25">
      <c r="A108" s="116" t="s">
        <v>107</v>
      </c>
      <c r="B108" s="116" t="s">
        <v>81</v>
      </c>
      <c r="C108" s="120" t="s">
        <v>111</v>
      </c>
      <c r="D108" s="118">
        <v>48</v>
      </c>
      <c r="E108" s="118">
        <v>160</v>
      </c>
      <c r="F108" s="119">
        <v>0.67</v>
      </c>
      <c r="G108" s="119">
        <v>43407</v>
      </c>
      <c r="H108" s="114" t="s">
        <v>108</v>
      </c>
    </row>
    <row r="109" spans="1:8" x14ac:dyDescent="0.25">
      <c r="A109" s="116" t="s">
        <v>107</v>
      </c>
      <c r="B109" s="116" t="s">
        <v>83</v>
      </c>
      <c r="C109" s="120" t="s">
        <v>111</v>
      </c>
      <c r="D109" s="118">
        <v>48</v>
      </c>
      <c r="E109" s="118">
        <v>386</v>
      </c>
      <c r="F109" s="119">
        <v>0.99</v>
      </c>
      <c r="G109" s="119">
        <v>43407</v>
      </c>
      <c r="H109" s="114" t="s">
        <v>108</v>
      </c>
    </row>
    <row r="110" spans="1:8" x14ac:dyDescent="0.25">
      <c r="A110" s="116" t="s">
        <v>40</v>
      </c>
      <c r="B110" s="116" t="s">
        <v>84</v>
      </c>
      <c r="C110" s="117" t="s">
        <v>110</v>
      </c>
      <c r="D110" s="118">
        <v>100</v>
      </c>
      <c r="E110" s="118">
        <v>0</v>
      </c>
      <c r="F110" s="119">
        <v>3.9</v>
      </c>
      <c r="G110" s="119">
        <v>19474</v>
      </c>
      <c r="H110" s="114"/>
    </row>
    <row r="111" spans="1:8" x14ac:dyDescent="0.25">
      <c r="A111" s="116" t="s">
        <v>40</v>
      </c>
      <c r="B111" s="116" t="s">
        <v>85</v>
      </c>
      <c r="C111" s="117" t="s">
        <v>110</v>
      </c>
      <c r="D111" s="118">
        <v>100</v>
      </c>
      <c r="E111" s="118">
        <v>0</v>
      </c>
      <c r="F111" s="119">
        <v>3.9</v>
      </c>
      <c r="G111" s="119">
        <v>19474</v>
      </c>
      <c r="H111" s="114"/>
    </row>
    <row r="112" spans="1:8" x14ac:dyDescent="0.25">
      <c r="A112" s="116" t="s">
        <v>40</v>
      </c>
      <c r="B112" s="116" t="s">
        <v>86</v>
      </c>
      <c r="C112" s="117" t="s">
        <v>110</v>
      </c>
      <c r="D112" s="118">
        <v>100</v>
      </c>
      <c r="E112" s="118">
        <v>0</v>
      </c>
      <c r="F112" s="119">
        <v>3.9</v>
      </c>
      <c r="G112" s="119">
        <v>19474</v>
      </c>
      <c r="H112" s="114"/>
    </row>
    <row r="113" spans="1:8" x14ac:dyDescent="0.25">
      <c r="A113" s="116" t="s">
        <v>40</v>
      </c>
      <c r="B113" s="116" t="s">
        <v>87</v>
      </c>
      <c r="C113" s="117" t="s">
        <v>110</v>
      </c>
      <c r="D113" s="118">
        <v>100</v>
      </c>
      <c r="E113" s="118">
        <v>0</v>
      </c>
      <c r="F113" s="119">
        <v>3.9</v>
      </c>
      <c r="G113" s="119">
        <v>19474</v>
      </c>
      <c r="H113" s="114"/>
    </row>
    <row r="114" spans="1:8" x14ac:dyDescent="0.25">
      <c r="A114" s="116" t="s">
        <v>41</v>
      </c>
      <c r="B114" s="116" t="s">
        <v>84</v>
      </c>
      <c r="C114" s="117" t="s">
        <v>110</v>
      </c>
      <c r="D114" s="118">
        <v>100</v>
      </c>
      <c r="E114" s="118">
        <v>0</v>
      </c>
      <c r="F114" s="119">
        <v>3.7</v>
      </c>
      <c r="G114" s="119">
        <v>33878</v>
      </c>
      <c r="H114" s="114"/>
    </row>
    <row r="115" spans="1:8" x14ac:dyDescent="0.25">
      <c r="A115" s="116" t="s">
        <v>41</v>
      </c>
      <c r="B115" s="116" t="s">
        <v>85</v>
      </c>
      <c r="C115" s="117" t="s">
        <v>110</v>
      </c>
      <c r="D115" s="118">
        <v>100</v>
      </c>
      <c r="E115" s="118">
        <v>0</v>
      </c>
      <c r="F115" s="119">
        <v>3.7</v>
      </c>
      <c r="G115" s="119">
        <v>33878</v>
      </c>
      <c r="H115" s="114"/>
    </row>
    <row r="116" spans="1:8" x14ac:dyDescent="0.25">
      <c r="A116" s="116" t="s">
        <v>41</v>
      </c>
      <c r="B116" s="116" t="s">
        <v>86</v>
      </c>
      <c r="C116" s="117" t="s">
        <v>110</v>
      </c>
      <c r="D116" s="118">
        <v>100</v>
      </c>
      <c r="E116" s="118">
        <v>0</v>
      </c>
      <c r="F116" s="119">
        <v>3.7</v>
      </c>
      <c r="G116" s="119">
        <v>33878</v>
      </c>
      <c r="H116" s="114"/>
    </row>
    <row r="117" spans="1:8" x14ac:dyDescent="0.25">
      <c r="A117" s="116" t="s">
        <v>41</v>
      </c>
      <c r="B117" s="116" t="s">
        <v>87</v>
      </c>
      <c r="C117" s="117" t="s">
        <v>110</v>
      </c>
      <c r="D117" s="118">
        <v>100</v>
      </c>
      <c r="E117" s="118">
        <v>0</v>
      </c>
      <c r="F117" s="119">
        <v>3.7</v>
      </c>
      <c r="G117" s="119">
        <v>33878</v>
      </c>
      <c r="H117" s="114"/>
    </row>
    <row r="118" spans="1:8" x14ac:dyDescent="0.25">
      <c r="A118" s="116" t="s">
        <v>76</v>
      </c>
      <c r="B118" s="116" t="s">
        <v>84</v>
      </c>
      <c r="C118" s="117" t="s">
        <v>110</v>
      </c>
      <c r="D118" s="118">
        <v>100</v>
      </c>
      <c r="E118" s="118">
        <v>0</v>
      </c>
      <c r="F118" s="119">
        <v>3.8</v>
      </c>
      <c r="G118" s="119">
        <v>27001</v>
      </c>
      <c r="H118" s="114"/>
    </row>
    <row r="119" spans="1:8" x14ac:dyDescent="0.25">
      <c r="A119" s="116" t="s">
        <v>76</v>
      </c>
      <c r="B119" s="116" t="s">
        <v>85</v>
      </c>
      <c r="C119" s="117" t="s">
        <v>110</v>
      </c>
      <c r="D119" s="118">
        <v>100</v>
      </c>
      <c r="E119" s="118">
        <v>0</v>
      </c>
      <c r="F119" s="119">
        <v>3.8</v>
      </c>
      <c r="G119" s="119">
        <v>27001</v>
      </c>
      <c r="H119" s="114"/>
    </row>
    <row r="120" spans="1:8" x14ac:dyDescent="0.25">
      <c r="A120" s="116" t="s">
        <v>76</v>
      </c>
      <c r="B120" s="116" t="s">
        <v>86</v>
      </c>
      <c r="C120" s="117" t="s">
        <v>110</v>
      </c>
      <c r="D120" s="118">
        <v>100</v>
      </c>
      <c r="E120" s="118">
        <v>0</v>
      </c>
      <c r="F120" s="119">
        <v>3.8</v>
      </c>
      <c r="G120" s="119">
        <v>27001</v>
      </c>
      <c r="H120" s="114"/>
    </row>
    <row r="121" spans="1:8" x14ac:dyDescent="0.25">
      <c r="A121" s="116" t="s">
        <v>76</v>
      </c>
      <c r="B121" s="116" t="s">
        <v>87</v>
      </c>
      <c r="C121" s="117" t="s">
        <v>110</v>
      </c>
      <c r="D121" s="118">
        <v>100</v>
      </c>
      <c r="E121" s="118">
        <v>0</v>
      </c>
      <c r="F121" s="119">
        <v>3.8</v>
      </c>
      <c r="G121" s="119">
        <v>27001</v>
      </c>
      <c r="H121" s="114"/>
    </row>
    <row r="122" spans="1:8" x14ac:dyDescent="0.25">
      <c r="A122" s="116" t="s">
        <v>42</v>
      </c>
      <c r="B122" s="116" t="s">
        <v>84</v>
      </c>
      <c r="C122" s="117" t="s">
        <v>110</v>
      </c>
      <c r="D122" s="118">
        <v>100</v>
      </c>
      <c r="E122" s="118">
        <v>0</v>
      </c>
      <c r="F122" s="119">
        <v>4.0999999999999996</v>
      </c>
      <c r="G122" s="119">
        <v>50311</v>
      </c>
      <c r="H122" s="114"/>
    </row>
    <row r="123" spans="1:8" x14ac:dyDescent="0.25">
      <c r="A123" s="116" t="s">
        <v>42</v>
      </c>
      <c r="B123" s="116" t="s">
        <v>85</v>
      </c>
      <c r="C123" s="117" t="s">
        <v>110</v>
      </c>
      <c r="D123" s="118">
        <v>100</v>
      </c>
      <c r="E123" s="118">
        <v>0</v>
      </c>
      <c r="F123" s="119">
        <v>4.0999999999999996</v>
      </c>
      <c r="G123" s="119">
        <v>50311</v>
      </c>
      <c r="H123" s="114"/>
    </row>
    <row r="124" spans="1:8" x14ac:dyDescent="0.25">
      <c r="A124" s="116" t="s">
        <v>42</v>
      </c>
      <c r="B124" s="116" t="s">
        <v>86</v>
      </c>
      <c r="C124" s="117" t="s">
        <v>110</v>
      </c>
      <c r="D124" s="118">
        <v>100</v>
      </c>
      <c r="E124" s="118">
        <v>0</v>
      </c>
      <c r="F124" s="119">
        <v>4.0999999999999996</v>
      </c>
      <c r="G124" s="119">
        <v>50311</v>
      </c>
      <c r="H124" s="114"/>
    </row>
    <row r="125" spans="1:8" x14ac:dyDescent="0.25">
      <c r="A125" s="116" t="s">
        <v>42</v>
      </c>
      <c r="B125" s="116" t="s">
        <v>87</v>
      </c>
      <c r="C125" s="117" t="s">
        <v>110</v>
      </c>
      <c r="D125" s="118">
        <v>100</v>
      </c>
      <c r="E125" s="118">
        <v>0</v>
      </c>
      <c r="F125" s="119">
        <v>4.0999999999999996</v>
      </c>
      <c r="G125" s="119">
        <v>50311</v>
      </c>
      <c r="H125" s="114"/>
    </row>
    <row r="126" spans="1:8" x14ac:dyDescent="0.25">
      <c r="A126" s="116" t="s">
        <v>43</v>
      </c>
      <c r="B126" s="116" t="s">
        <v>77</v>
      </c>
      <c r="C126" s="120" t="s">
        <v>111</v>
      </c>
      <c r="D126" s="118">
        <v>48</v>
      </c>
      <c r="E126" s="118">
        <v>103</v>
      </c>
      <c r="F126" s="119">
        <v>0.59</v>
      </c>
      <c r="G126" s="119">
        <v>43407</v>
      </c>
      <c r="H126" s="114" t="s">
        <v>109</v>
      </c>
    </row>
    <row r="127" spans="1:8" x14ac:dyDescent="0.25">
      <c r="A127" s="116" t="s">
        <v>43</v>
      </c>
      <c r="B127" s="116" t="s">
        <v>79</v>
      </c>
      <c r="C127" s="120" t="s">
        <v>111</v>
      </c>
      <c r="D127" s="118">
        <v>48</v>
      </c>
      <c r="E127" s="118">
        <v>182</v>
      </c>
      <c r="F127" s="119">
        <v>0.69</v>
      </c>
      <c r="G127" s="119">
        <v>43407</v>
      </c>
      <c r="H127" s="114" t="s">
        <v>109</v>
      </c>
    </row>
    <row r="128" spans="1:8" x14ac:dyDescent="0.25">
      <c r="A128" s="116" t="s">
        <v>43</v>
      </c>
      <c r="B128" s="116" t="s">
        <v>81</v>
      </c>
      <c r="C128" s="120" t="s">
        <v>111</v>
      </c>
      <c r="D128" s="118">
        <v>48</v>
      </c>
      <c r="E128" s="118">
        <v>266</v>
      </c>
      <c r="F128" s="119">
        <v>0.8</v>
      </c>
      <c r="G128" s="119">
        <v>43407</v>
      </c>
      <c r="H128" s="114" t="s">
        <v>109</v>
      </c>
    </row>
    <row r="129" spans="1:8" x14ac:dyDescent="0.25">
      <c r="A129" s="116" t="s">
        <v>43</v>
      </c>
      <c r="B129" s="116" t="s">
        <v>83</v>
      </c>
      <c r="C129" s="120" t="s">
        <v>111</v>
      </c>
      <c r="D129" s="118">
        <v>48</v>
      </c>
      <c r="E129" s="118">
        <v>360</v>
      </c>
      <c r="F129" s="119">
        <v>0.89</v>
      </c>
      <c r="G129" s="119">
        <v>43407</v>
      </c>
      <c r="H129" s="114" t="s">
        <v>109</v>
      </c>
    </row>
    <row r="130" spans="1:8" x14ac:dyDescent="0.25">
      <c r="A130" s="116" t="s">
        <v>43</v>
      </c>
      <c r="B130" s="116" t="s">
        <v>84</v>
      </c>
      <c r="C130" s="117" t="s">
        <v>110</v>
      </c>
      <c r="D130" s="118">
        <v>100</v>
      </c>
      <c r="E130" s="118">
        <v>0</v>
      </c>
      <c r="F130" s="119">
        <v>4.4000000000000004</v>
      </c>
      <c r="G130" s="119">
        <v>52064</v>
      </c>
      <c r="H130" s="114"/>
    </row>
    <row r="131" spans="1:8" x14ac:dyDescent="0.25">
      <c r="A131" s="116" t="s">
        <v>43</v>
      </c>
      <c r="B131" s="116" t="s">
        <v>85</v>
      </c>
      <c r="C131" s="117" t="s">
        <v>110</v>
      </c>
      <c r="D131" s="118">
        <v>100</v>
      </c>
      <c r="E131" s="118">
        <v>0</v>
      </c>
      <c r="F131" s="119">
        <v>4.4000000000000004</v>
      </c>
      <c r="G131" s="119">
        <v>52064</v>
      </c>
      <c r="H131" s="114"/>
    </row>
    <row r="132" spans="1:8" x14ac:dyDescent="0.25">
      <c r="A132" s="116" t="s">
        <v>43</v>
      </c>
      <c r="B132" s="116" t="s">
        <v>86</v>
      </c>
      <c r="C132" s="117" t="s">
        <v>110</v>
      </c>
      <c r="D132" s="118">
        <v>100</v>
      </c>
      <c r="E132" s="118">
        <v>0</v>
      </c>
      <c r="F132" s="119">
        <v>4.4000000000000004</v>
      </c>
      <c r="G132" s="119">
        <v>52064</v>
      </c>
      <c r="H132" s="114"/>
    </row>
    <row r="133" spans="1:8" x14ac:dyDescent="0.25">
      <c r="A133" s="116" t="s">
        <v>43</v>
      </c>
      <c r="B133" s="116" t="s">
        <v>87</v>
      </c>
      <c r="C133" s="117" t="s">
        <v>110</v>
      </c>
      <c r="D133" s="118">
        <v>100</v>
      </c>
      <c r="E133" s="118">
        <v>0</v>
      </c>
      <c r="F133" s="119">
        <v>4.4000000000000004</v>
      </c>
      <c r="G133" s="119">
        <v>52064</v>
      </c>
      <c r="H133" s="114"/>
    </row>
    <row r="134" spans="1:8" x14ac:dyDescent="0.25">
      <c r="A134" s="116" t="s">
        <v>44</v>
      </c>
      <c r="B134" s="116" t="s">
        <v>84</v>
      </c>
      <c r="C134" s="117" t="s">
        <v>110</v>
      </c>
      <c r="D134" s="118">
        <v>100</v>
      </c>
      <c r="E134" s="118">
        <v>0</v>
      </c>
      <c r="F134" s="119">
        <v>3</v>
      </c>
      <c r="G134" s="119">
        <v>26567</v>
      </c>
      <c r="H134" s="114"/>
    </row>
    <row r="135" spans="1:8" x14ac:dyDescent="0.25">
      <c r="A135" s="116" t="s">
        <v>44</v>
      </c>
      <c r="B135" s="116" t="s">
        <v>85</v>
      </c>
      <c r="C135" s="117" t="s">
        <v>110</v>
      </c>
      <c r="D135" s="118">
        <v>100</v>
      </c>
      <c r="E135" s="118">
        <v>0</v>
      </c>
      <c r="F135" s="119">
        <v>3</v>
      </c>
      <c r="G135" s="119">
        <v>26567</v>
      </c>
      <c r="H135" s="114"/>
    </row>
    <row r="136" spans="1:8" x14ac:dyDescent="0.25">
      <c r="A136" s="116" t="s">
        <v>44</v>
      </c>
      <c r="B136" s="116" t="s">
        <v>86</v>
      </c>
      <c r="C136" s="117" t="s">
        <v>110</v>
      </c>
      <c r="D136" s="118">
        <v>100</v>
      </c>
      <c r="E136" s="118">
        <v>0</v>
      </c>
      <c r="F136" s="119">
        <v>3</v>
      </c>
      <c r="G136" s="119">
        <v>26567</v>
      </c>
      <c r="H136" s="114"/>
    </row>
    <row r="137" spans="1:8" x14ac:dyDescent="0.25">
      <c r="A137" s="116" t="s">
        <v>44</v>
      </c>
      <c r="B137" s="116" t="s">
        <v>87</v>
      </c>
      <c r="C137" s="117" t="s">
        <v>110</v>
      </c>
      <c r="D137" s="118">
        <v>100</v>
      </c>
      <c r="E137" s="118">
        <v>0</v>
      </c>
      <c r="F137" s="119">
        <v>3</v>
      </c>
      <c r="G137" s="119">
        <v>26567</v>
      </c>
      <c r="H137" s="114"/>
    </row>
    <row r="138" spans="1:8" x14ac:dyDescent="0.25">
      <c r="A138" s="116" t="s">
        <v>47</v>
      </c>
      <c r="B138" s="116" t="s">
        <v>77</v>
      </c>
      <c r="C138" s="120" t="s">
        <v>112</v>
      </c>
      <c r="D138" s="118">
        <v>54</v>
      </c>
      <c r="E138" s="118">
        <v>0</v>
      </c>
      <c r="F138" s="119">
        <v>0.7</v>
      </c>
      <c r="G138" s="119">
        <v>226903</v>
      </c>
      <c r="H138" s="114"/>
    </row>
    <row r="139" spans="1:8" x14ac:dyDescent="0.25">
      <c r="A139" s="116" t="s">
        <v>47</v>
      </c>
      <c r="B139" s="116" t="s">
        <v>79</v>
      </c>
      <c r="C139" s="120" t="s">
        <v>112</v>
      </c>
      <c r="D139" s="118">
        <v>110</v>
      </c>
      <c r="E139" s="118">
        <v>0</v>
      </c>
      <c r="F139" s="119">
        <v>1</v>
      </c>
      <c r="G139" s="119">
        <v>226679</v>
      </c>
      <c r="H139" s="114"/>
    </row>
    <row r="140" spans="1:8" x14ac:dyDescent="0.25">
      <c r="A140" s="116" t="s">
        <v>47</v>
      </c>
      <c r="B140" s="116" t="s">
        <v>81</v>
      </c>
      <c r="C140" s="120" t="s">
        <v>112</v>
      </c>
      <c r="D140" s="118">
        <v>270</v>
      </c>
      <c r="E140" s="118">
        <v>0</v>
      </c>
      <c r="F140" s="119">
        <v>1.46</v>
      </c>
      <c r="G140" s="119">
        <v>226039</v>
      </c>
      <c r="H140" s="114"/>
    </row>
    <row r="141" spans="1:8" x14ac:dyDescent="0.25">
      <c r="A141" s="116" t="s">
        <v>47</v>
      </c>
      <c r="B141" s="116" t="s">
        <v>83</v>
      </c>
      <c r="C141" s="120" t="s">
        <v>112</v>
      </c>
      <c r="D141" s="118">
        <v>414</v>
      </c>
      <c r="E141" s="118">
        <v>0</v>
      </c>
      <c r="F141" s="119">
        <v>1.77</v>
      </c>
      <c r="G141" s="119">
        <v>225463</v>
      </c>
      <c r="H141" s="114"/>
    </row>
    <row r="142" spans="1:8" x14ac:dyDescent="0.25">
      <c r="A142" s="116" t="s">
        <v>29</v>
      </c>
      <c r="B142" s="116" t="s">
        <v>79</v>
      </c>
      <c r="C142" s="120" t="s">
        <v>112</v>
      </c>
      <c r="D142" s="118">
        <v>24</v>
      </c>
      <c r="E142" s="118">
        <v>0</v>
      </c>
      <c r="F142" s="119">
        <v>0.22</v>
      </c>
      <c r="G142" s="119">
        <v>54537</v>
      </c>
      <c r="H142" s="114"/>
    </row>
    <row r="143" spans="1:8" x14ac:dyDescent="0.25">
      <c r="A143" s="116" t="s">
        <v>29</v>
      </c>
      <c r="B143" s="116" t="s">
        <v>81</v>
      </c>
      <c r="C143" s="120" t="s">
        <v>112</v>
      </c>
      <c r="D143" s="118">
        <v>48</v>
      </c>
      <c r="E143" s="118">
        <v>0</v>
      </c>
      <c r="F143" s="119">
        <v>0.32</v>
      </c>
      <c r="G143" s="119">
        <v>54537</v>
      </c>
      <c r="H143" s="114"/>
    </row>
    <row r="144" spans="1:8" x14ac:dyDescent="0.25">
      <c r="A144" s="116" t="s">
        <v>29</v>
      </c>
      <c r="B144" s="116" t="s">
        <v>83</v>
      </c>
      <c r="C144" s="120" t="s">
        <v>112</v>
      </c>
      <c r="D144" s="118">
        <v>48</v>
      </c>
      <c r="E144" s="118">
        <v>0</v>
      </c>
      <c r="F144" s="119">
        <v>0.41</v>
      </c>
      <c r="G144" s="119">
        <v>54537</v>
      </c>
      <c r="H144" s="114"/>
    </row>
    <row r="145" spans="1:8" x14ac:dyDescent="0.25">
      <c r="A145" s="116" t="s">
        <v>73</v>
      </c>
      <c r="B145" s="116" t="s">
        <v>77</v>
      </c>
      <c r="C145" s="120" t="s">
        <v>112</v>
      </c>
      <c r="D145" s="118">
        <v>2878</v>
      </c>
      <c r="E145" s="118">
        <v>0</v>
      </c>
      <c r="F145" s="119">
        <v>3.18</v>
      </c>
      <c r="G145" s="119">
        <v>83681</v>
      </c>
      <c r="H145" s="114"/>
    </row>
    <row r="146" spans="1:8" x14ac:dyDescent="0.25">
      <c r="A146" s="116" t="s">
        <v>73</v>
      </c>
      <c r="B146" s="116" t="s">
        <v>78</v>
      </c>
      <c r="C146" s="120" t="s">
        <v>112</v>
      </c>
      <c r="D146" s="118">
        <v>3266</v>
      </c>
      <c r="E146" s="118">
        <v>0</v>
      </c>
      <c r="F146" s="119">
        <v>3.48</v>
      </c>
      <c r="G146" s="119">
        <v>42888</v>
      </c>
      <c r="H146" s="114"/>
    </row>
    <row r="147" spans="1:8" x14ac:dyDescent="0.25">
      <c r="A147" s="116" t="s">
        <v>73</v>
      </c>
      <c r="B147" s="116" t="s">
        <v>79</v>
      </c>
      <c r="C147" s="120" t="s">
        <v>112</v>
      </c>
      <c r="D147" s="118">
        <v>3562</v>
      </c>
      <c r="E147" s="118">
        <v>0</v>
      </c>
      <c r="F147" s="119">
        <v>3.31</v>
      </c>
      <c r="G147" s="119">
        <v>40793</v>
      </c>
      <c r="H147" s="114"/>
    </row>
    <row r="148" spans="1:8" x14ac:dyDescent="0.25">
      <c r="A148" s="116" t="s">
        <v>73</v>
      </c>
      <c r="B148" s="116" t="s">
        <v>80</v>
      </c>
      <c r="C148" s="120" t="s">
        <v>112</v>
      </c>
      <c r="D148" s="118">
        <v>3368</v>
      </c>
      <c r="E148" s="118">
        <v>0</v>
      </c>
      <c r="F148" s="119">
        <v>3.58</v>
      </c>
      <c r="G148" s="119">
        <v>42858</v>
      </c>
      <c r="H148" s="114"/>
    </row>
    <row r="149" spans="1:8" x14ac:dyDescent="0.25">
      <c r="A149" s="116" t="s">
        <v>73</v>
      </c>
      <c r="B149" s="116" t="s">
        <v>81</v>
      </c>
      <c r="C149" s="120" t="s">
        <v>112</v>
      </c>
      <c r="D149" s="118">
        <v>3661</v>
      </c>
      <c r="E149" s="118">
        <v>0</v>
      </c>
      <c r="F149" s="119">
        <v>3.41</v>
      </c>
      <c r="G149" s="119">
        <v>40823</v>
      </c>
      <c r="H149" s="114"/>
    </row>
    <row r="150" spans="1:8" x14ac:dyDescent="0.25">
      <c r="A150" s="116" t="s">
        <v>73</v>
      </c>
      <c r="B150" s="116" t="s">
        <v>82</v>
      </c>
      <c r="C150" s="120" t="s">
        <v>112</v>
      </c>
      <c r="D150" s="118">
        <v>3510</v>
      </c>
      <c r="E150" s="118">
        <v>0</v>
      </c>
      <c r="F150" s="119">
        <v>3.74</v>
      </c>
      <c r="G150" s="119">
        <v>42872</v>
      </c>
      <c r="H150" s="114"/>
    </row>
    <row r="151" spans="1:8" x14ac:dyDescent="0.25">
      <c r="A151" s="116" t="s">
        <v>73</v>
      </c>
      <c r="B151" s="116" t="s">
        <v>83</v>
      </c>
      <c r="C151" s="120" t="s">
        <v>112</v>
      </c>
      <c r="D151" s="118">
        <v>3815</v>
      </c>
      <c r="E151" s="118">
        <v>0</v>
      </c>
      <c r="F151" s="119">
        <v>3.56</v>
      </c>
      <c r="G151" s="119">
        <v>40809</v>
      </c>
      <c r="H151" s="114"/>
    </row>
    <row r="152" spans="1:8" x14ac:dyDescent="0.25">
      <c r="A152" s="116" t="s">
        <v>97</v>
      </c>
      <c r="B152" s="116" t="s">
        <v>81</v>
      </c>
      <c r="C152" s="120" t="s">
        <v>112</v>
      </c>
      <c r="D152" s="118">
        <v>24</v>
      </c>
      <c r="E152" s="118">
        <v>0</v>
      </c>
      <c r="F152" s="119">
        <v>0.91</v>
      </c>
      <c r="G152" s="119">
        <v>15129</v>
      </c>
      <c r="H152" s="114"/>
    </row>
    <row r="153" spans="1:8" x14ac:dyDescent="0.25">
      <c r="A153" s="116" t="s">
        <v>97</v>
      </c>
      <c r="B153" s="116" t="s">
        <v>83</v>
      </c>
      <c r="C153" s="120" t="s">
        <v>112</v>
      </c>
      <c r="D153" s="118">
        <v>59</v>
      </c>
      <c r="E153" s="118">
        <v>0</v>
      </c>
      <c r="F153" s="119">
        <v>1.47</v>
      </c>
      <c r="G153" s="119">
        <v>15129</v>
      </c>
      <c r="H153" s="114"/>
    </row>
    <row r="154" spans="1:8" x14ac:dyDescent="0.25">
      <c r="A154" s="116" t="s">
        <v>68</v>
      </c>
      <c r="B154" s="116" t="s">
        <v>77</v>
      </c>
      <c r="C154" s="120" t="s">
        <v>112</v>
      </c>
      <c r="D154" s="118">
        <v>1861</v>
      </c>
      <c r="E154" s="118">
        <v>0</v>
      </c>
      <c r="F154" s="119">
        <v>0.64</v>
      </c>
      <c r="G154" s="119">
        <v>81806</v>
      </c>
      <c r="H154" s="114"/>
    </row>
    <row r="155" spans="1:8" x14ac:dyDescent="0.25">
      <c r="A155" s="116" t="s">
        <v>68</v>
      </c>
      <c r="B155" s="116" t="s">
        <v>78</v>
      </c>
      <c r="C155" s="120" t="s">
        <v>112</v>
      </c>
      <c r="D155" s="118">
        <v>825</v>
      </c>
      <c r="E155" s="118">
        <v>0</v>
      </c>
      <c r="F155" s="119">
        <v>0.57999999999999996</v>
      </c>
      <c r="G155" s="119">
        <v>35675</v>
      </c>
      <c r="H155" s="114"/>
    </row>
    <row r="156" spans="1:8" x14ac:dyDescent="0.25">
      <c r="A156" s="116" t="s">
        <v>68</v>
      </c>
      <c r="B156" s="116" t="s">
        <v>79</v>
      </c>
      <c r="C156" s="120" t="s">
        <v>112</v>
      </c>
      <c r="D156" s="118">
        <v>2374</v>
      </c>
      <c r="E156" s="118">
        <v>0</v>
      </c>
      <c r="F156" s="119">
        <v>0.75</v>
      </c>
      <c r="G156" s="119">
        <v>46131</v>
      </c>
      <c r="H156" s="114"/>
    </row>
    <row r="157" spans="1:8" x14ac:dyDescent="0.25">
      <c r="A157" s="116" t="s">
        <v>68</v>
      </c>
      <c r="B157" s="116" t="s">
        <v>80</v>
      </c>
      <c r="C157" s="120" t="s">
        <v>112</v>
      </c>
      <c r="D157" s="118">
        <v>1114</v>
      </c>
      <c r="E157" s="118">
        <v>0</v>
      </c>
      <c r="F157" s="119">
        <v>0.65</v>
      </c>
      <c r="G157" s="119">
        <v>36420</v>
      </c>
      <c r="H157" s="114"/>
    </row>
    <row r="158" spans="1:8" x14ac:dyDescent="0.25">
      <c r="A158" s="116" t="s">
        <v>68</v>
      </c>
      <c r="B158" s="116" t="s">
        <v>81</v>
      </c>
      <c r="C158" s="120" t="s">
        <v>112</v>
      </c>
      <c r="D158" s="118">
        <v>2665</v>
      </c>
      <c r="E158" s="118">
        <v>0</v>
      </c>
      <c r="F158" s="119">
        <v>0.81</v>
      </c>
      <c r="G158" s="119">
        <v>45386</v>
      </c>
      <c r="H158" s="114"/>
    </row>
    <row r="159" spans="1:8" x14ac:dyDescent="0.25">
      <c r="A159" s="116" t="s">
        <v>68</v>
      </c>
      <c r="B159" s="116" t="s">
        <v>82</v>
      </c>
      <c r="C159" s="120" t="s">
        <v>112</v>
      </c>
      <c r="D159" s="118">
        <v>1576</v>
      </c>
      <c r="E159" s="118">
        <v>0</v>
      </c>
      <c r="F159" s="119">
        <v>0.74</v>
      </c>
      <c r="G159" s="119">
        <v>36468</v>
      </c>
      <c r="H159" s="114"/>
    </row>
    <row r="160" spans="1:8" x14ac:dyDescent="0.25">
      <c r="A160" s="116" t="s">
        <v>68</v>
      </c>
      <c r="B160" s="116" t="s">
        <v>83</v>
      </c>
      <c r="C160" s="120" t="s">
        <v>112</v>
      </c>
      <c r="D160" s="118">
        <v>3051</v>
      </c>
      <c r="E160" s="118">
        <v>0</v>
      </c>
      <c r="F160" s="119">
        <v>0.92</v>
      </c>
      <c r="G160" s="119">
        <v>45338</v>
      </c>
      <c r="H160" s="114"/>
    </row>
    <row r="161" spans="1:8" x14ac:dyDescent="0.25">
      <c r="A161" s="116" t="s">
        <v>100</v>
      </c>
      <c r="B161" s="116" t="s">
        <v>81</v>
      </c>
      <c r="C161" s="120" t="s">
        <v>112</v>
      </c>
      <c r="D161" s="118">
        <v>48</v>
      </c>
      <c r="E161" s="118">
        <v>0</v>
      </c>
      <c r="F161" s="119">
        <v>5.86</v>
      </c>
      <c r="G161" s="119">
        <v>251640</v>
      </c>
      <c r="H161" s="114"/>
    </row>
    <row r="162" spans="1:8" x14ac:dyDescent="0.25">
      <c r="A162" s="116" t="s">
        <v>100</v>
      </c>
      <c r="B162" s="116" t="s">
        <v>83</v>
      </c>
      <c r="C162" s="120" t="s">
        <v>112</v>
      </c>
      <c r="D162" s="118">
        <v>450</v>
      </c>
      <c r="E162" s="118">
        <v>0</v>
      </c>
      <c r="F162" s="119">
        <v>16.600000000000001</v>
      </c>
      <c r="G162" s="119">
        <v>252510</v>
      </c>
      <c r="H162" s="114"/>
    </row>
    <row r="163" spans="1:8" x14ac:dyDescent="0.25">
      <c r="A163" s="116" t="s">
        <v>37</v>
      </c>
      <c r="B163" s="116" t="s">
        <v>81</v>
      </c>
      <c r="C163" s="120" t="s">
        <v>112</v>
      </c>
      <c r="D163" s="118">
        <v>24</v>
      </c>
      <c r="E163" s="118">
        <v>0</v>
      </c>
      <c r="F163" s="119">
        <v>0.34</v>
      </c>
      <c r="G163" s="119">
        <v>132955</v>
      </c>
      <c r="H163" s="114"/>
    </row>
    <row r="164" spans="1:8" x14ac:dyDescent="0.25">
      <c r="A164" s="116" t="s">
        <v>37</v>
      </c>
      <c r="B164" s="116" t="s">
        <v>83</v>
      </c>
      <c r="C164" s="120" t="s">
        <v>112</v>
      </c>
      <c r="D164" s="118">
        <v>48</v>
      </c>
      <c r="E164" s="118">
        <v>0</v>
      </c>
      <c r="F164" s="119">
        <v>0.81</v>
      </c>
      <c r="G164" s="119">
        <v>138277</v>
      </c>
      <c r="H164" s="114"/>
    </row>
    <row r="165" spans="1:8" x14ac:dyDescent="0.25">
      <c r="A165" s="116" t="s">
        <v>103</v>
      </c>
      <c r="B165" s="116" t="s">
        <v>79</v>
      </c>
      <c r="C165" s="120" t="s">
        <v>112</v>
      </c>
      <c r="D165" s="118">
        <v>21</v>
      </c>
      <c r="E165" s="118">
        <v>0</v>
      </c>
      <c r="F165" s="119">
        <v>0.8</v>
      </c>
      <c r="G165" s="119">
        <v>44302</v>
      </c>
      <c r="H165" s="114"/>
    </row>
    <row r="166" spans="1:8" x14ac:dyDescent="0.25">
      <c r="A166" s="116" t="s">
        <v>103</v>
      </c>
      <c r="B166" s="116" t="s">
        <v>81</v>
      </c>
      <c r="C166" s="120" t="s">
        <v>112</v>
      </c>
      <c r="D166" s="118">
        <v>69</v>
      </c>
      <c r="E166" s="118">
        <v>0</v>
      </c>
      <c r="F166" s="119">
        <v>1.29</v>
      </c>
      <c r="G166" s="119">
        <v>44302</v>
      </c>
      <c r="H166" s="114"/>
    </row>
    <row r="167" spans="1:8" x14ac:dyDescent="0.25">
      <c r="A167" s="116" t="s">
        <v>103</v>
      </c>
      <c r="B167" s="116" t="s">
        <v>83</v>
      </c>
      <c r="C167" s="120" t="s">
        <v>112</v>
      </c>
      <c r="D167" s="118">
        <v>125</v>
      </c>
      <c r="E167" s="118">
        <v>0</v>
      </c>
      <c r="F167" s="119">
        <v>1.63</v>
      </c>
      <c r="G167" s="119">
        <v>44302</v>
      </c>
      <c r="H167" s="114"/>
    </row>
    <row r="168" spans="1:8" x14ac:dyDescent="0.25">
      <c r="A168" s="116" t="s">
        <v>75</v>
      </c>
      <c r="B168" s="116" t="s">
        <v>78</v>
      </c>
      <c r="C168" s="120" t="s">
        <v>112</v>
      </c>
      <c r="D168" s="118">
        <v>53</v>
      </c>
      <c r="E168" s="118">
        <v>0</v>
      </c>
      <c r="F168" s="119">
        <v>1.78</v>
      </c>
      <c r="G168" s="119">
        <v>2829</v>
      </c>
      <c r="H168" s="114"/>
    </row>
    <row r="169" spans="1:8" x14ac:dyDescent="0.25">
      <c r="A169" s="116" t="s">
        <v>75</v>
      </c>
      <c r="B169" s="116" t="s">
        <v>80</v>
      </c>
      <c r="C169" s="120" t="s">
        <v>112</v>
      </c>
      <c r="D169" s="118">
        <v>80</v>
      </c>
      <c r="E169" s="118">
        <v>0</v>
      </c>
      <c r="F169" s="119">
        <v>2.21</v>
      </c>
      <c r="G169" s="119">
        <v>3057</v>
      </c>
      <c r="H169" s="114"/>
    </row>
    <row r="170" spans="1:8" x14ac:dyDescent="0.25">
      <c r="A170" s="116" t="s">
        <v>75</v>
      </c>
      <c r="B170" s="116" t="s">
        <v>82</v>
      </c>
      <c r="C170" s="120" t="s">
        <v>112</v>
      </c>
      <c r="D170" s="118">
        <v>145</v>
      </c>
      <c r="E170" s="118">
        <v>0</v>
      </c>
      <c r="F170" s="119">
        <v>2.65</v>
      </c>
      <c r="G170" s="119">
        <v>3236</v>
      </c>
      <c r="H170" s="114"/>
    </row>
    <row r="171" spans="1:8" x14ac:dyDescent="0.25">
      <c r="A171" s="116" t="s">
        <v>75</v>
      </c>
      <c r="B171" s="116" t="s">
        <v>77</v>
      </c>
      <c r="C171" s="120" t="s">
        <v>112</v>
      </c>
      <c r="D171" s="118">
        <v>1283</v>
      </c>
      <c r="E171" s="118">
        <v>0</v>
      </c>
      <c r="F171" s="119">
        <v>4.2</v>
      </c>
      <c r="G171" s="119">
        <v>9696</v>
      </c>
      <c r="H171" s="114"/>
    </row>
    <row r="172" spans="1:8" x14ac:dyDescent="0.25">
      <c r="A172" s="116" t="s">
        <v>75</v>
      </c>
      <c r="B172" s="116" t="s">
        <v>79</v>
      </c>
      <c r="C172" s="120" t="s">
        <v>112</v>
      </c>
      <c r="D172" s="118">
        <v>1359</v>
      </c>
      <c r="E172" s="118">
        <v>0</v>
      </c>
      <c r="F172" s="119">
        <v>4.32</v>
      </c>
      <c r="G172" s="119">
        <v>6866</v>
      </c>
      <c r="H172" s="114"/>
    </row>
    <row r="173" spans="1:8" x14ac:dyDescent="0.25">
      <c r="A173" s="116" t="s">
        <v>75</v>
      </c>
      <c r="B173" s="116" t="s">
        <v>81</v>
      </c>
      <c r="C173" s="120" t="s">
        <v>112</v>
      </c>
      <c r="D173" s="118">
        <v>1625</v>
      </c>
      <c r="E173" s="118">
        <v>0</v>
      </c>
      <c r="F173" s="119">
        <v>4.8</v>
      </c>
      <c r="G173" s="119">
        <v>6639</v>
      </c>
      <c r="H173" s="114"/>
    </row>
    <row r="174" spans="1:8" x14ac:dyDescent="0.25">
      <c r="A174" s="116" t="s">
        <v>75</v>
      </c>
      <c r="B174" s="116" t="s">
        <v>83</v>
      </c>
      <c r="C174" s="120" t="s">
        <v>112</v>
      </c>
      <c r="D174" s="118">
        <v>1896</v>
      </c>
      <c r="E174" s="118">
        <v>0</v>
      </c>
      <c r="F174" s="119">
        <v>5.29</v>
      </c>
      <c r="G174" s="119">
        <v>6460</v>
      </c>
      <c r="H174" s="114"/>
    </row>
    <row r="175" spans="1:8" x14ac:dyDescent="0.25">
      <c r="A175" s="116" t="s">
        <v>107</v>
      </c>
      <c r="B175" s="116" t="s">
        <v>79</v>
      </c>
      <c r="C175" s="120" t="s">
        <v>112</v>
      </c>
      <c r="D175" s="118">
        <v>24</v>
      </c>
      <c r="E175" s="118">
        <v>0</v>
      </c>
      <c r="F175" s="119">
        <v>0.22</v>
      </c>
      <c r="G175" s="119">
        <v>30447</v>
      </c>
      <c r="H175" s="114"/>
    </row>
    <row r="176" spans="1:8" x14ac:dyDescent="0.25">
      <c r="A176" s="116" t="s">
        <v>107</v>
      </c>
      <c r="B176" s="116" t="s">
        <v>81</v>
      </c>
      <c r="C176" s="120" t="s">
        <v>112</v>
      </c>
      <c r="D176" s="118">
        <v>160</v>
      </c>
      <c r="E176" s="118">
        <v>0</v>
      </c>
      <c r="F176" s="119">
        <v>0.67</v>
      </c>
      <c r="G176" s="119">
        <v>43407</v>
      </c>
      <c r="H176" s="114"/>
    </row>
    <row r="177" spans="1:8" x14ac:dyDescent="0.25">
      <c r="A177" s="116" t="s">
        <v>107</v>
      </c>
      <c r="B177" s="116" t="s">
        <v>83</v>
      </c>
      <c r="C177" s="120" t="s">
        <v>112</v>
      </c>
      <c r="D177" s="118">
        <v>386</v>
      </c>
      <c r="E177" s="118">
        <v>0</v>
      </c>
      <c r="F177" s="119">
        <v>0.99</v>
      </c>
      <c r="G177" s="119">
        <v>43407</v>
      </c>
      <c r="H177" s="114"/>
    </row>
    <row r="178" spans="1:8" x14ac:dyDescent="0.25">
      <c r="A178" s="116" t="s">
        <v>43</v>
      </c>
      <c r="B178" s="116" t="s">
        <v>77</v>
      </c>
      <c r="C178" s="120" t="s">
        <v>112</v>
      </c>
      <c r="D178" s="118">
        <v>103</v>
      </c>
      <c r="E178" s="118">
        <v>0</v>
      </c>
      <c r="F178" s="119">
        <v>0.59</v>
      </c>
      <c r="G178" s="119">
        <v>43407</v>
      </c>
      <c r="H178" s="114"/>
    </row>
    <row r="179" spans="1:8" x14ac:dyDescent="0.25">
      <c r="A179" s="116" t="s">
        <v>43</v>
      </c>
      <c r="B179" s="116" t="s">
        <v>79</v>
      </c>
      <c r="C179" s="120" t="s">
        <v>112</v>
      </c>
      <c r="D179" s="118">
        <v>182</v>
      </c>
      <c r="E179" s="118">
        <v>0</v>
      </c>
      <c r="F179" s="119">
        <v>0.69</v>
      </c>
      <c r="G179" s="119">
        <v>43407</v>
      </c>
      <c r="H179" s="114"/>
    </row>
    <row r="180" spans="1:8" x14ac:dyDescent="0.25">
      <c r="A180" s="116" t="s">
        <v>43</v>
      </c>
      <c r="B180" s="116" t="s">
        <v>81</v>
      </c>
      <c r="C180" s="120" t="s">
        <v>112</v>
      </c>
      <c r="D180" s="118">
        <v>266</v>
      </c>
      <c r="E180" s="118">
        <v>0</v>
      </c>
      <c r="F180" s="119">
        <v>0.8</v>
      </c>
      <c r="G180" s="119">
        <v>43407</v>
      </c>
      <c r="H180" s="114"/>
    </row>
    <row r="181" spans="1:8" x14ac:dyDescent="0.25">
      <c r="A181" s="116" t="s">
        <v>43</v>
      </c>
      <c r="B181" s="116" t="s">
        <v>83</v>
      </c>
      <c r="C181" s="120" t="s">
        <v>112</v>
      </c>
      <c r="D181" s="118">
        <v>360</v>
      </c>
      <c r="E181" s="118">
        <v>0</v>
      </c>
      <c r="F181" s="119">
        <v>0.89</v>
      </c>
      <c r="G181" s="119">
        <v>43407</v>
      </c>
      <c r="H181" s="114"/>
    </row>
    <row r="182" spans="1:8" x14ac:dyDescent="0.25">
      <c r="A182" s="105"/>
      <c r="B182" s="105"/>
      <c r="C182" s="105"/>
      <c r="D182" s="105"/>
      <c r="E182" s="105"/>
      <c r="F182" s="105"/>
      <c r="G182" s="106"/>
      <c r="H182" s="105"/>
    </row>
    <row r="183" spans="1:8" x14ac:dyDescent="0.25">
      <c r="A183" s="105"/>
      <c r="B183" s="105"/>
      <c r="C183" s="105"/>
      <c r="D183" s="105"/>
      <c r="E183" s="105"/>
      <c r="F183" s="105"/>
      <c r="G183" s="106"/>
      <c r="H183" s="105"/>
    </row>
    <row r="184" spans="1:8" x14ac:dyDescent="0.25">
      <c r="A184" s="105"/>
      <c r="B184" s="105"/>
      <c r="C184" s="105"/>
      <c r="D184" s="105"/>
      <c r="E184" s="105"/>
      <c r="F184" s="105"/>
      <c r="G184" s="106"/>
      <c r="H184" s="105"/>
    </row>
    <row r="185" spans="1:8" x14ac:dyDescent="0.25">
      <c r="A185" s="105"/>
      <c r="B185" s="105"/>
      <c r="C185" s="105"/>
      <c r="D185" s="105"/>
      <c r="E185" s="105"/>
      <c r="F185" s="105"/>
      <c r="G185" s="106"/>
      <c r="H185" s="105"/>
    </row>
    <row r="186" spans="1:8" x14ac:dyDescent="0.25">
      <c r="A186" s="105"/>
      <c r="B186" s="105"/>
      <c r="C186" s="105"/>
      <c r="D186" s="105"/>
      <c r="E186" s="105"/>
      <c r="F186" s="105"/>
      <c r="G186" s="106"/>
      <c r="H186" s="105"/>
    </row>
    <row r="187" spans="1:8" x14ac:dyDescent="0.25">
      <c r="A187" s="105"/>
      <c r="B187" s="105"/>
      <c r="C187" s="105"/>
      <c r="D187" s="105"/>
      <c r="E187" s="105"/>
      <c r="F187" s="105"/>
      <c r="G187" s="106"/>
      <c r="H187" s="105"/>
    </row>
    <row r="188" spans="1:8" x14ac:dyDescent="0.25">
      <c r="A188" s="105"/>
      <c r="B188" s="105"/>
      <c r="C188" s="105"/>
      <c r="D188" s="105"/>
      <c r="E188" s="105"/>
      <c r="F188" s="105"/>
      <c r="G188" s="106"/>
      <c r="H188" s="105"/>
    </row>
    <row r="189" spans="1:8" x14ac:dyDescent="0.25">
      <c r="A189" s="105"/>
      <c r="B189" s="105"/>
      <c r="C189" s="105"/>
      <c r="D189" s="105"/>
      <c r="E189" s="105"/>
      <c r="F189" s="105"/>
      <c r="G189" s="106"/>
      <c r="H189" s="105"/>
    </row>
    <row r="190" spans="1:8" x14ac:dyDescent="0.25">
      <c r="A190" s="105"/>
      <c r="B190" s="105"/>
      <c r="C190" s="105"/>
      <c r="D190" s="105"/>
      <c r="E190" s="105"/>
      <c r="F190" s="105"/>
      <c r="G190" s="106"/>
      <c r="H190" s="105"/>
    </row>
    <row r="191" spans="1:8" x14ac:dyDescent="0.25">
      <c r="A191" s="105"/>
      <c r="B191" s="105"/>
      <c r="C191" s="105"/>
      <c r="D191" s="105"/>
      <c r="E191" s="105"/>
      <c r="F191" s="105"/>
      <c r="G191" s="106"/>
      <c r="H191" s="105"/>
    </row>
    <row r="192" spans="1:8" x14ac:dyDescent="0.25">
      <c r="A192" s="105"/>
      <c r="B192" s="105"/>
      <c r="C192" s="105"/>
      <c r="D192" s="105"/>
      <c r="E192" s="105"/>
      <c r="F192" s="105"/>
      <c r="G192" s="106"/>
      <c r="H192" s="105"/>
    </row>
    <row r="193" spans="1:8" x14ac:dyDescent="0.25">
      <c r="A193" s="105"/>
      <c r="B193" s="105"/>
      <c r="C193" s="105"/>
      <c r="D193" s="105"/>
      <c r="E193" s="105"/>
      <c r="F193" s="105"/>
      <c r="G193" s="106"/>
      <c r="H193" s="105"/>
    </row>
    <row r="194" spans="1:8" x14ac:dyDescent="0.25">
      <c r="A194" s="105"/>
      <c r="B194" s="105"/>
      <c r="C194" s="105"/>
      <c r="D194" s="105"/>
      <c r="E194" s="105"/>
      <c r="F194" s="105"/>
      <c r="G194" s="106"/>
      <c r="H194" s="105"/>
    </row>
    <row r="195" spans="1:8" x14ac:dyDescent="0.25">
      <c r="A195" s="105"/>
      <c r="B195" s="105"/>
      <c r="C195" s="105"/>
      <c r="D195" s="105"/>
      <c r="E195" s="105"/>
      <c r="F195" s="105"/>
      <c r="G195" s="106"/>
      <c r="H195" s="105"/>
    </row>
    <row r="196" spans="1:8" x14ac:dyDescent="0.25">
      <c r="A196" s="105"/>
      <c r="B196" s="105"/>
      <c r="C196" s="105"/>
      <c r="D196" s="105"/>
      <c r="E196" s="105"/>
      <c r="F196" s="105"/>
      <c r="G196" s="106"/>
      <c r="H196" s="105"/>
    </row>
    <row r="197" spans="1:8" x14ac:dyDescent="0.25">
      <c r="A197" s="105"/>
      <c r="B197" s="105"/>
      <c r="C197" s="105"/>
      <c r="D197" s="105"/>
      <c r="E197" s="105"/>
      <c r="F197" s="105"/>
      <c r="G197" s="106"/>
      <c r="H197" s="105"/>
    </row>
    <row r="198" spans="1:8" x14ac:dyDescent="0.25">
      <c r="A198" s="105"/>
      <c r="B198" s="105"/>
      <c r="C198" s="105"/>
      <c r="D198" s="105"/>
      <c r="E198" s="105"/>
      <c r="F198" s="105"/>
      <c r="G198" s="106"/>
      <c r="H198" s="105"/>
    </row>
    <row r="199" spans="1:8" x14ac:dyDescent="0.25">
      <c r="A199" s="105"/>
      <c r="B199" s="105"/>
      <c r="C199" s="105"/>
      <c r="D199" s="105"/>
      <c r="E199" s="105"/>
      <c r="F199" s="105"/>
      <c r="G199" s="106"/>
      <c r="H199" s="105"/>
    </row>
    <row r="200" spans="1:8" x14ac:dyDescent="0.25">
      <c r="A200" s="105"/>
      <c r="B200" s="105"/>
      <c r="C200" s="105"/>
      <c r="D200" s="105"/>
      <c r="E200" s="105"/>
      <c r="F200" s="105"/>
      <c r="G200" s="106"/>
      <c r="H200" s="105"/>
    </row>
    <row r="201" spans="1:8" x14ac:dyDescent="0.25">
      <c r="A201" s="105"/>
      <c r="B201" s="105"/>
      <c r="C201" s="105"/>
      <c r="D201" s="105"/>
      <c r="E201" s="105"/>
      <c r="F201" s="105"/>
      <c r="G201" s="106"/>
      <c r="H201" s="105"/>
    </row>
    <row r="202" spans="1:8" x14ac:dyDescent="0.25">
      <c r="A202" s="105"/>
      <c r="B202" s="105"/>
      <c r="C202" s="105"/>
      <c r="D202" s="105"/>
      <c r="E202" s="105"/>
      <c r="F202" s="105"/>
      <c r="G202" s="106"/>
      <c r="H202" s="105"/>
    </row>
    <row r="203" spans="1:8" x14ac:dyDescent="0.25">
      <c r="A203" s="105"/>
      <c r="B203" s="105"/>
      <c r="C203" s="105"/>
      <c r="D203" s="105"/>
      <c r="E203" s="105"/>
      <c r="F203" s="105"/>
      <c r="G203" s="106"/>
      <c r="H203" s="105"/>
    </row>
    <row r="204" spans="1:8" x14ac:dyDescent="0.25">
      <c r="A204" s="105"/>
      <c r="B204" s="105"/>
      <c r="C204" s="105"/>
      <c r="D204" s="105"/>
      <c r="E204" s="105"/>
      <c r="F204" s="105"/>
      <c r="G204" s="106"/>
      <c r="H204" s="105"/>
    </row>
    <row r="205" spans="1:8" x14ac:dyDescent="0.25">
      <c r="A205" s="105"/>
      <c r="B205" s="105"/>
      <c r="C205" s="105"/>
      <c r="D205" s="105"/>
      <c r="E205" s="105"/>
      <c r="F205" s="105"/>
      <c r="G205" s="106"/>
      <c r="H205" s="105"/>
    </row>
    <row r="206" spans="1:8" x14ac:dyDescent="0.25">
      <c r="A206" s="105"/>
      <c r="B206" s="105"/>
      <c r="C206" s="105"/>
      <c r="D206" s="105"/>
      <c r="E206" s="105"/>
      <c r="F206" s="105"/>
      <c r="G206" s="106"/>
      <c r="H206" s="105"/>
    </row>
    <row r="207" spans="1:8" x14ac:dyDescent="0.25">
      <c r="A207" s="105"/>
      <c r="B207" s="105"/>
      <c r="C207" s="105"/>
      <c r="D207" s="105"/>
      <c r="E207" s="105"/>
      <c r="F207" s="105"/>
      <c r="G207" s="106"/>
      <c r="H207" s="105"/>
    </row>
    <row r="208" spans="1:8" x14ac:dyDescent="0.25">
      <c r="A208" s="105"/>
      <c r="B208" s="105"/>
      <c r="C208" s="105"/>
      <c r="D208" s="105"/>
      <c r="E208" s="105"/>
      <c r="F208" s="105"/>
      <c r="G208" s="106"/>
      <c r="H208" s="105"/>
    </row>
    <row r="209" spans="1:8" x14ac:dyDescent="0.25">
      <c r="A209" s="105"/>
      <c r="B209" s="105"/>
      <c r="C209" s="105"/>
      <c r="D209" s="105"/>
      <c r="E209" s="105"/>
      <c r="F209" s="105"/>
      <c r="G209" s="106"/>
      <c r="H209" s="105"/>
    </row>
    <row r="210" spans="1:8" x14ac:dyDescent="0.25">
      <c r="A210" s="105"/>
      <c r="B210" s="105"/>
      <c r="C210" s="105"/>
      <c r="D210" s="105"/>
      <c r="E210" s="105"/>
      <c r="F210" s="105"/>
      <c r="G210" s="106"/>
      <c r="H210" s="105"/>
    </row>
    <row r="211" spans="1:8" x14ac:dyDescent="0.25">
      <c r="A211" s="105"/>
      <c r="B211" s="105"/>
      <c r="C211" s="105"/>
      <c r="D211" s="105"/>
      <c r="E211" s="105"/>
      <c r="F211" s="105"/>
      <c r="G211" s="106"/>
      <c r="H211" s="105"/>
    </row>
    <row r="212" spans="1:8" x14ac:dyDescent="0.25">
      <c r="A212" s="105"/>
      <c r="B212" s="105"/>
      <c r="C212" s="105"/>
      <c r="D212" s="105"/>
      <c r="E212" s="105"/>
      <c r="F212" s="105"/>
      <c r="G212" s="106"/>
      <c r="H212" s="105"/>
    </row>
    <row r="213" spans="1:8" x14ac:dyDescent="0.25">
      <c r="A213" s="105"/>
      <c r="B213" s="105"/>
      <c r="C213" s="105"/>
      <c r="D213" s="105"/>
      <c r="E213" s="105"/>
      <c r="F213" s="105"/>
      <c r="G213" s="106"/>
      <c r="H213" s="105"/>
    </row>
    <row r="214" spans="1:8" x14ac:dyDescent="0.25">
      <c r="A214" s="105"/>
      <c r="B214" s="105"/>
      <c r="C214" s="105"/>
      <c r="D214" s="105"/>
      <c r="E214" s="105"/>
      <c r="F214" s="105"/>
      <c r="G214" s="106"/>
      <c r="H214" s="105"/>
    </row>
    <row r="215" spans="1:8" x14ac:dyDescent="0.25">
      <c r="E215" s="107"/>
    </row>
    <row r="216" spans="1:8" x14ac:dyDescent="0.25">
      <c r="E216" s="107"/>
    </row>
    <row r="217" spans="1:8" x14ac:dyDescent="0.25">
      <c r="E217" s="107"/>
    </row>
    <row r="218" spans="1:8" x14ac:dyDescent="0.25">
      <c r="E218" s="107"/>
    </row>
    <row r="219" spans="1:8" x14ac:dyDescent="0.25">
      <c r="E219" s="107"/>
    </row>
    <row r="220" spans="1:8" x14ac:dyDescent="0.25">
      <c r="E220" s="107"/>
    </row>
    <row r="221" spans="1:8" x14ac:dyDescent="0.25">
      <c r="E221" s="107"/>
    </row>
    <row r="222" spans="1:8" x14ac:dyDescent="0.25">
      <c r="E222" s="107"/>
    </row>
    <row r="223" spans="1:8" x14ac:dyDescent="0.25">
      <c r="E223" s="107"/>
    </row>
    <row r="224" spans="1:8" x14ac:dyDescent="0.25">
      <c r="E224" s="107"/>
    </row>
    <row r="225" spans="5:5" x14ac:dyDescent="0.25">
      <c r="E225" s="107"/>
    </row>
    <row r="226" spans="5:5" x14ac:dyDescent="0.25">
      <c r="E226" s="107"/>
    </row>
    <row r="227" spans="5:5" x14ac:dyDescent="0.25">
      <c r="E227" s="107"/>
    </row>
    <row r="228" spans="5:5" x14ac:dyDescent="0.25">
      <c r="E228" s="107"/>
    </row>
    <row r="229" spans="5:5" x14ac:dyDescent="0.25">
      <c r="E229" s="107"/>
    </row>
    <row r="230" spans="5:5" x14ac:dyDescent="0.25">
      <c r="E230" s="107"/>
    </row>
    <row r="231" spans="5:5" x14ac:dyDescent="0.25">
      <c r="E231" s="107"/>
    </row>
    <row r="232" spans="5:5" x14ac:dyDescent="0.25">
      <c r="E232" s="107"/>
    </row>
    <row r="233" spans="5:5" x14ac:dyDescent="0.25">
      <c r="E233" s="107"/>
    </row>
    <row r="234" spans="5:5" x14ac:dyDescent="0.25">
      <c r="E234" s="107"/>
    </row>
    <row r="235" spans="5:5" x14ac:dyDescent="0.25">
      <c r="E235" s="107"/>
    </row>
    <row r="236" spans="5:5" x14ac:dyDescent="0.25">
      <c r="E236" s="107"/>
    </row>
    <row r="237" spans="5:5" x14ac:dyDescent="0.25">
      <c r="E237" s="107"/>
    </row>
    <row r="238" spans="5:5" x14ac:dyDescent="0.25">
      <c r="E238" s="107"/>
    </row>
    <row r="239" spans="5:5" x14ac:dyDescent="0.25">
      <c r="E239" s="107"/>
    </row>
    <row r="240" spans="5:5" x14ac:dyDescent="0.25">
      <c r="E240" s="107"/>
    </row>
    <row r="241" spans="5:5" x14ac:dyDescent="0.25">
      <c r="E241" s="107"/>
    </row>
    <row r="242" spans="5:5" x14ac:dyDescent="0.25">
      <c r="E242" s="107"/>
    </row>
    <row r="243" spans="5:5" x14ac:dyDescent="0.25">
      <c r="E243" s="107"/>
    </row>
    <row r="244" spans="5:5" x14ac:dyDescent="0.25">
      <c r="E244" s="107"/>
    </row>
    <row r="245" spans="5:5" x14ac:dyDescent="0.25">
      <c r="E245" s="107"/>
    </row>
    <row r="246" spans="5:5" x14ac:dyDescent="0.25">
      <c r="E246" s="107"/>
    </row>
    <row r="247" spans="5:5" x14ac:dyDescent="0.25">
      <c r="E247" s="107"/>
    </row>
    <row r="248" spans="5:5" x14ac:dyDescent="0.25">
      <c r="E248" s="107"/>
    </row>
    <row r="249" spans="5:5" x14ac:dyDescent="0.25">
      <c r="E249" s="107"/>
    </row>
    <row r="250" spans="5:5" x14ac:dyDescent="0.25">
      <c r="E250" s="107"/>
    </row>
    <row r="251" spans="5:5" x14ac:dyDescent="0.25">
      <c r="E251" s="107"/>
    </row>
    <row r="252" spans="5:5" x14ac:dyDescent="0.25">
      <c r="E252" s="107"/>
    </row>
    <row r="253" spans="5:5" x14ac:dyDescent="0.25">
      <c r="E253" s="107"/>
    </row>
    <row r="254" spans="5:5" x14ac:dyDescent="0.25">
      <c r="E254" s="107"/>
    </row>
    <row r="255" spans="5:5" x14ac:dyDescent="0.25">
      <c r="E255" s="107"/>
    </row>
    <row r="256" spans="5:5" x14ac:dyDescent="0.25">
      <c r="E256" s="107"/>
    </row>
    <row r="257" spans="5:5" x14ac:dyDescent="0.25">
      <c r="E257" s="107"/>
    </row>
    <row r="258" spans="5:5" x14ac:dyDescent="0.25">
      <c r="E258" s="107"/>
    </row>
    <row r="259" spans="5:5" x14ac:dyDescent="0.25">
      <c r="E259" s="107"/>
    </row>
    <row r="260" spans="5:5" x14ac:dyDescent="0.25">
      <c r="E260" s="107"/>
    </row>
    <row r="261" spans="5:5" x14ac:dyDescent="0.25">
      <c r="E261" s="107"/>
    </row>
    <row r="262" spans="5:5" x14ac:dyDescent="0.25">
      <c r="E262" s="107"/>
    </row>
    <row r="263" spans="5:5" x14ac:dyDescent="0.25">
      <c r="E263" s="107"/>
    </row>
    <row r="264" spans="5:5" x14ac:dyDescent="0.25">
      <c r="E264" s="107"/>
    </row>
    <row r="265" spans="5:5" x14ac:dyDescent="0.25">
      <c r="E265" s="107"/>
    </row>
    <row r="266" spans="5:5" x14ac:dyDescent="0.25">
      <c r="E266" s="107"/>
    </row>
    <row r="267" spans="5:5" x14ac:dyDescent="0.25">
      <c r="E267" s="107"/>
    </row>
    <row r="268" spans="5:5" x14ac:dyDescent="0.25">
      <c r="E268" s="107"/>
    </row>
    <row r="269" spans="5:5" x14ac:dyDescent="0.25">
      <c r="E269" s="107"/>
    </row>
    <row r="270" spans="5:5" x14ac:dyDescent="0.25">
      <c r="E270" s="107"/>
    </row>
    <row r="271" spans="5:5" x14ac:dyDescent="0.25">
      <c r="E271" s="107"/>
    </row>
    <row r="272" spans="5:5" x14ac:dyDescent="0.25">
      <c r="E272" s="107"/>
    </row>
    <row r="273" spans="5:5" x14ac:dyDescent="0.25">
      <c r="E273" s="107"/>
    </row>
    <row r="274" spans="5:5" x14ac:dyDescent="0.25">
      <c r="E274" s="107"/>
    </row>
    <row r="275" spans="5:5" x14ac:dyDescent="0.25">
      <c r="E275" s="107"/>
    </row>
    <row r="276" spans="5:5" x14ac:dyDescent="0.25">
      <c r="E276" s="107"/>
    </row>
    <row r="277" spans="5:5" x14ac:dyDescent="0.25">
      <c r="E277" s="107"/>
    </row>
    <row r="278" spans="5:5" x14ac:dyDescent="0.25">
      <c r="E278" s="107"/>
    </row>
    <row r="279" spans="5:5" x14ac:dyDescent="0.25">
      <c r="E279" s="107"/>
    </row>
    <row r="280" spans="5:5" x14ac:dyDescent="0.25">
      <c r="E280" s="107"/>
    </row>
    <row r="281" spans="5:5" x14ac:dyDescent="0.25">
      <c r="E281" s="107"/>
    </row>
    <row r="282" spans="5:5" x14ac:dyDescent="0.25">
      <c r="E282" s="107"/>
    </row>
    <row r="283" spans="5:5" x14ac:dyDescent="0.25">
      <c r="E283" s="107"/>
    </row>
    <row r="284" spans="5:5" x14ac:dyDescent="0.25">
      <c r="E284" s="107"/>
    </row>
    <row r="285" spans="5:5" x14ac:dyDescent="0.25">
      <c r="E285" s="107"/>
    </row>
    <row r="286" spans="5:5" x14ac:dyDescent="0.25">
      <c r="E286" s="107"/>
    </row>
    <row r="287" spans="5:5" x14ac:dyDescent="0.25">
      <c r="E287" s="107"/>
    </row>
    <row r="288" spans="5:5" x14ac:dyDescent="0.25">
      <c r="E288" s="107"/>
    </row>
    <row r="289" spans="5:5" x14ac:dyDescent="0.25">
      <c r="E289" s="107"/>
    </row>
    <row r="290" spans="5:5" x14ac:dyDescent="0.25">
      <c r="E290" s="107"/>
    </row>
    <row r="291" spans="5:5" x14ac:dyDescent="0.25">
      <c r="E291" s="107"/>
    </row>
    <row r="292" spans="5:5" x14ac:dyDescent="0.25">
      <c r="E292" s="107"/>
    </row>
    <row r="293" spans="5:5" x14ac:dyDescent="0.25">
      <c r="E293" s="107"/>
    </row>
    <row r="294" spans="5:5" x14ac:dyDescent="0.25">
      <c r="E294" s="107"/>
    </row>
    <row r="295" spans="5:5" x14ac:dyDescent="0.25">
      <c r="E295" s="107"/>
    </row>
    <row r="296" spans="5:5" x14ac:dyDescent="0.25">
      <c r="E296" s="107"/>
    </row>
    <row r="297" spans="5:5" x14ac:dyDescent="0.25">
      <c r="E297" s="107"/>
    </row>
    <row r="298" spans="5:5" x14ac:dyDescent="0.25">
      <c r="E298" s="107"/>
    </row>
    <row r="299" spans="5:5" x14ac:dyDescent="0.25">
      <c r="E299" s="107"/>
    </row>
    <row r="300" spans="5:5" x14ac:dyDescent="0.25">
      <c r="E300" s="107"/>
    </row>
    <row r="301" spans="5:5" x14ac:dyDescent="0.25">
      <c r="E301" s="107"/>
    </row>
    <row r="302" spans="5:5" x14ac:dyDescent="0.25">
      <c r="E302" s="107"/>
    </row>
    <row r="303" spans="5:5" x14ac:dyDescent="0.25">
      <c r="E303" s="107"/>
    </row>
    <row r="304" spans="5:5" x14ac:dyDescent="0.25">
      <c r="E304" s="107"/>
    </row>
    <row r="305" spans="5:5" x14ac:dyDescent="0.25">
      <c r="E305" s="107"/>
    </row>
    <row r="306" spans="5:5" x14ac:dyDescent="0.25">
      <c r="E306" s="107"/>
    </row>
    <row r="307" spans="5:5" x14ac:dyDescent="0.25">
      <c r="E307" s="107"/>
    </row>
    <row r="308" spans="5:5" x14ac:dyDescent="0.25">
      <c r="E308" s="107"/>
    </row>
    <row r="309" spans="5:5" x14ac:dyDescent="0.25">
      <c r="E309" s="107"/>
    </row>
    <row r="310" spans="5:5" x14ac:dyDescent="0.25">
      <c r="E310" s="107"/>
    </row>
    <row r="311" spans="5:5" x14ac:dyDescent="0.25">
      <c r="E311" s="107"/>
    </row>
    <row r="312" spans="5:5" x14ac:dyDescent="0.25">
      <c r="E312" s="107"/>
    </row>
    <row r="313" spans="5:5" x14ac:dyDescent="0.25">
      <c r="E313" s="107"/>
    </row>
    <row r="314" spans="5:5" x14ac:dyDescent="0.25">
      <c r="E314" s="107"/>
    </row>
    <row r="315" spans="5:5" x14ac:dyDescent="0.25">
      <c r="E315" s="107"/>
    </row>
    <row r="316" spans="5:5" x14ac:dyDescent="0.25">
      <c r="E316" s="107"/>
    </row>
    <row r="317" spans="5:5" x14ac:dyDescent="0.25">
      <c r="E317" s="107"/>
    </row>
    <row r="318" spans="5:5" x14ac:dyDescent="0.25">
      <c r="E318" s="107"/>
    </row>
    <row r="319" spans="5:5" x14ac:dyDescent="0.25">
      <c r="E319" s="107"/>
    </row>
    <row r="320" spans="5:5" x14ac:dyDescent="0.25">
      <c r="E320" s="107"/>
    </row>
    <row r="321" spans="5:5" x14ac:dyDescent="0.25">
      <c r="E321" s="107"/>
    </row>
    <row r="322" spans="5:5" x14ac:dyDescent="0.25">
      <c r="E322" s="107"/>
    </row>
    <row r="323" spans="5:5" x14ac:dyDescent="0.25">
      <c r="E323" s="107"/>
    </row>
    <row r="324" spans="5:5" x14ac:dyDescent="0.25">
      <c r="E324" s="107"/>
    </row>
    <row r="325" spans="5:5" x14ac:dyDescent="0.25">
      <c r="E325" s="107"/>
    </row>
  </sheetData>
  <sheetProtection algorithmName="SHA-512" hashValue="fw/QrmRJip3zEHzn0NQYNvEmZa3QAhbof9Wt1EWza/MnuJOyZhbRpcdrJq3inYrW5iHhu0iRoafbqOD3l5O86A==" saltValue="IJucXkZoFkoOtWGAFB1UeQ==" spinCount="100000" sheet="1" sort="0" autoFilter="0"/>
  <autoFilter ref="A1:H214" xr:uid="{FD143451-FA3E-465D-9FFB-FECE7C4632BB}"/>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custom" allowBlank="1" showErrorMessage="1" xr:uid="{D38F03AD-6AB7-4B56-BA8D-CDECF2C66CEC}">
          <x14:formula1>
            <xm:f>AND(GTE(LEN(A62),MIN(('S:\Network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In'!#REF!))),LTE(LEN(A62),MAX(('S:\Network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A62:A67 A162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Enhance logic (Do not use)</vt:lpstr>
      <vt:lpstr>Introduction &amp; Help</vt:lpstr>
      <vt:lpstr>Tender Finder</vt:lpstr>
      <vt:lpstr>Manual Entry</vt:lpstr>
      <vt:lpstr>Lists &amp; wording</vt:lpstr>
      <vt:lpstr>Data</vt:lpstr>
      <vt:lpstr>Competition Data</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Keith</dc:creator>
  <cp:lastModifiedBy>Evans, Keith</cp:lastModifiedBy>
  <dcterms:created xsi:type="dcterms:W3CDTF">2022-04-07T06:39:52Z</dcterms:created>
  <dcterms:modified xsi:type="dcterms:W3CDTF">2024-04-04T11:09:38Z</dcterms:modified>
</cp:coreProperties>
</file>